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95" yWindow="555" windowWidth="12390" windowHeight="92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0">'1'!$11:$11</definedName>
    <definedName name="_xlnm.Print_Titles" localSheetId="1">'2'!$11:$12</definedName>
    <definedName name="_xlnm.Print_Titles" localSheetId="6">'7'!$11:$12</definedName>
    <definedName name="_xlnm.Print_Area" localSheetId="0">'1'!$A$1:$D$55</definedName>
    <definedName name="_xlnm.Print_Area" localSheetId="2">'3'!$A$1:$D$38</definedName>
    <definedName name="_xlnm.Print_Area" localSheetId="3">'4'!$A$1:$E$29</definedName>
    <definedName name="_xlnm.Print_Area" localSheetId="4">'5'!$A$1:$C$55</definedName>
    <definedName name="_xlnm.Print_Area" localSheetId="6">'7'!$A$1:$H$203</definedName>
    <definedName name="_xlnm.Print_Area" localSheetId="7">'8'!$A$1:$I$183</definedName>
  </definedNames>
  <calcPr fullCalcOnLoad="1"/>
</workbook>
</file>

<file path=xl/sharedStrings.xml><?xml version="1.0" encoding="utf-8"?>
<sst xmlns="http://schemas.openxmlformats.org/spreadsheetml/2006/main" count="2214" uniqueCount="396">
  <si>
    <t>Наименование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</si>
  <si>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</si>
  <si>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</si>
  <si>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</si>
  <si>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</si>
  <si>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</si>
  <si>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</si>
  <si>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</si>
  <si>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</si>
  <si>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</si>
  <si>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</si>
  <si>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</si>
  <si>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</si>
  <si>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</si>
  <si>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</si>
  <si>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</si>
  <si>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</si>
  <si>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</si>
  <si>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</si>
  <si>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</si>
  <si>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</si>
  <si>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</si>
  <si>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</si>
  <si>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</si>
  <si>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</si>
  <si>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</si>
  <si>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</si>
  <si>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</si>
  <si>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</si>
  <si>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</si>
  <si>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</si>
  <si>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</si>
  <si>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</si>
  <si>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</si>
  <si>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</si>
  <si>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</si>
  <si>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</si>
  <si>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</si>
  <si>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</si>
  <si>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</si>
  <si>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</si>
  <si>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</si>
  <si>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</si>
  <si>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</si>
  <si>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</si>
  <si>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</si>
  <si>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</si>
  <si>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</si>
  <si>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</si>
  <si>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</si>
  <si>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</si>
  <si>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</si>
  <si>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</si>
  <si>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</si>
  <si>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</si>
  <si>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</si>
  <si>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</si>
  <si>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</si>
  <si>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</si>
  <si>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</si>
  <si>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</si>
  <si>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</si>
  <si>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</si>
  <si>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</si>
  <si>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</si>
  <si>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сумма</t>
  </si>
  <si>
    <t>КУЛЬТУРА, КИНЕМАТОГРАФИЯ</t>
  </si>
  <si>
    <t>Приложение 1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</si>
  <si>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</si>
  <si>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</si>
  <si>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</si>
  <si>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</si>
  <si>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</si>
  <si>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</si>
  <si>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</si>
  <si>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</si>
  <si>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</si>
  <si>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</si>
  <si>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</si>
  <si>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</si>
  <si>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</si>
  <si>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</si>
  <si>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</si>
  <si>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</si>
  <si>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</si>
  <si>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</si>
  <si>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</si>
  <si>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</si>
  <si>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</si>
  <si>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</si>
  <si>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</si>
  <si>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</si>
  <si>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</si>
  <si>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</si>
  <si>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</si>
  <si>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</si>
  <si>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</si>
  <si>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</si>
  <si>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</si>
  <si>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</si>
  <si>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</si>
  <si>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</si>
  <si>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</si>
  <si>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</si>
  <si>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</si>
  <si>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</si>
  <si>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</si>
  <si>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</si>
  <si>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</si>
  <si>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</si>
  <si>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</si>
  <si>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</si>
  <si>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</si>
  <si>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</si>
  <si>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</si>
  <si>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</si>
  <si>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</si>
  <si>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</si>
  <si>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</si>
  <si>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</si>
  <si>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</si>
  <si>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</si>
  <si>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</si>
  <si>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</si>
  <si>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</si>
  <si>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</si>
  <si>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</si>
  <si>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</si>
  <si>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</si>
  <si>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</si>
  <si>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</si>
  <si>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</si>
  <si>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</si>
  <si>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</si>
  <si>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</si>
  <si>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</si>
  <si>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</si>
  <si>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</si>
  <si>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</si>
  <si>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</si>
  <si>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</si>
  <si>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</si>
  <si>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</si>
  <si>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</si>
  <si>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</si>
  <si>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</si>
  <si>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</si>
  <si>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</si>
  <si>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</si>
  <si>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</si>
  <si>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</si>
  <si>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</si>
  <si>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999 8230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</si>
  <si>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</si>
  <si>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</si>
  <si>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</si>
  <si>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</si>
  <si>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</si>
  <si>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</si>
  <si>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</si>
  <si>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</si>
  <si>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</si>
  <si>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</si>
  <si>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</si>
  <si>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</si>
  <si>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</si>
  <si>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</si>
  <si>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</si>
  <si>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</si>
  <si>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</si>
  <si>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</si>
  <si>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</si>
  <si>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</si>
  <si>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</si>
  <si>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Администрация сельского поселения "Хасуртайское"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</si>
  <si>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</si>
  <si>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</si>
  <si>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</si>
  <si>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</si>
  <si>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</si>
  <si>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</si>
  <si>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</si>
  <si>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</si>
  <si>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</si>
  <si>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</si>
  <si>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</si>
  <si>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</si>
  <si>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</si>
  <si>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</si>
  <si>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</si>
  <si>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</si>
  <si>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</si>
  <si>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</si>
  <si>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</si>
  <si>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</si>
  <si>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</si>
  <si>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</si>
  <si>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</si>
  <si>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</si>
  <si>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</si>
  <si>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</si>
  <si>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</si>
  <si>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</si>
  <si>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</si>
  <si>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</si>
  <si>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</si>
  <si>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</si>
  <si>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</si>
  <si>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</si>
  <si>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</si>
  <si>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</si>
  <si>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</si>
  <si>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</si>
  <si>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</si>
  <si>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</si>
  <si>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</si>
  <si>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</si>
  <si>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</si>
  <si>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</si>
  <si>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</si>
  <si>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</si>
  <si>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</si>
  <si>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</si>
  <si>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</si>
  <si>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</si>
  <si>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</si>
  <si>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</si>
  <si>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</si>
  <si>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</si>
  <si>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</si>
  <si>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</si>
  <si>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</si>
  <si>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</si>
  <si>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</si>
  <si>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</si>
  <si>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</si>
  <si>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</si>
  <si>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991 01 05 00 00 00 0000 500</t>
  </si>
  <si>
    <t>991 01 05 02 01 10 0000 510</t>
  </si>
  <si>
    <t>991 01 05 00 00 00 0000 600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</si>
  <si>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</si>
  <si>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</si>
  <si>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</si>
  <si>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</si>
  <si>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</si>
  <si>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</si>
  <si>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</si>
  <si>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Уменьшение прочих остатков денежных средств бюджетов сельских поселений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</si>
  <si>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</si>
  <si>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Межбюджетные трансферты на первоочередные расходы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</si>
  <si>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</si>
  <si>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</si>
  <si>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</si>
  <si>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</si>
  <si>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</si>
  <si>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</si>
  <si>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</si>
  <si>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</si>
  <si>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</si>
  <si>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</si>
  <si>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</si>
  <si>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</si>
  <si>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</si>
  <si>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</si>
  <si>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</si>
  <si>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</si>
  <si>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</si>
  <si>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</si>
  <si>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</si>
  <si>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</si>
  <si>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</si>
  <si>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</si>
  <si>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</si>
  <si>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</si>
  <si>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</si>
  <si>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</si>
  <si>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</si>
  <si>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</si>
  <si>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</si>
  <si>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</si>
  <si>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</si>
  <si>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</si>
  <si>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</si>
  <si>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</si>
  <si>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</si>
  <si>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</si>
  <si>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Общеэкономичесие вопросы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</si>
  <si>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</si>
  <si>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</si>
  <si>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</si>
  <si>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</si>
  <si>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</si>
  <si>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</si>
  <si>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</si>
  <si>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</si>
  <si>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</si>
  <si>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</si>
  <si>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</si>
  <si>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</si>
  <si>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</si>
  <si>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</si>
  <si>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</si>
  <si>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</si>
  <si>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</si>
  <si>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</si>
  <si>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</si>
  <si>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</si>
  <si>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991 01 05 02 01 10 0000 610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</si>
  <si>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</si>
  <si>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</si>
  <si>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>,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</si>
  <si>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</si>
  <si>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2018-2019 г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</si>
  <si>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</si>
  <si>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</t>
  </si>
  <si>
    <t>9990091040</t>
  </si>
  <si>
    <t>Обеспечение функционирования высшего должностного лица муниципального образования сельского поселения</t>
  </si>
  <si>
    <t>2 02 45160 10 0000 151</t>
  </si>
  <si>
    <t>2 02 40014 10 0000 151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</si>
  <si>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</si>
  <si>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00</t>
  </si>
  <si>
    <t>Прочая закупка товаров, работ и услуг для обеспечения государственных (муниципальных) нужд</t>
  </si>
  <si>
    <t>1 14 02053 10 0000 440</t>
  </si>
  <si>
    <t>Межбюджетные трансферты на осуществление полномочий по ликвидации несанкционированных свалок на территориях сельских поселений</t>
  </si>
  <si>
    <t>Межбюджетные трансферты на 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</si>
  <si>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</si>
  <si>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</si>
  <si>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</si>
  <si>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2 02 45160 10 00000 151</t>
  </si>
  <si>
    <t>Премирование по итогам смотра-конкурса "Лучшая колонна территориального общественного самоуправления МО "Хоринский район"</t>
  </si>
  <si>
    <t>99900R0500</t>
  </si>
  <si>
    <t>Фонд оплаты труда казенных учреждений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</si>
  <si>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</si>
  <si>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1 05 03000 01 0100 110</t>
  </si>
  <si>
    <t>07</t>
  </si>
  <si>
    <t>Прочая закупка товаров, работ и услуг для обеспечения</t>
  </si>
  <si>
    <t xml:space="preserve">Обеспечение проведения выборов и референдумов
</t>
  </si>
  <si>
    <t xml:space="preserve">1 05 03010 10 0000 110 </t>
  </si>
  <si>
    <t>1 05 03010 01 0100 110</t>
  </si>
  <si>
    <t xml:space="preserve">Прочая закупка товаров, работ и услуг </t>
  </si>
  <si>
    <t>Пособия, компенсации и иные социальные выплаты гражданам, кроме публичных нормативных обязательств</t>
  </si>
  <si>
    <t>321</t>
  </si>
  <si>
    <t>10 00</t>
  </si>
  <si>
    <t>10 01</t>
  </si>
  <si>
    <t>2 02 35118 10 0000 150</t>
  </si>
  <si>
    <t>2 02 40014 10 0000 150</t>
  </si>
  <si>
    <t>2 02 15001 10 0000 150</t>
  </si>
  <si>
    <t>2 02 35118 00 0000 150</t>
  </si>
  <si>
    <t xml:space="preserve">Межбюджетные трансферты, передаваемые бюджетам поселений на оплату общественных работ </t>
  </si>
  <si>
    <t>Прочая закупка товаров, работ и услуг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</si>
  <si>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 </t>
  </si>
  <si>
    <t>853</t>
  </si>
  <si>
    <t>Уплата прочих налогов, сборов</t>
  </si>
  <si>
    <t>Уплата иных платежей</t>
  </si>
  <si>
    <t>99900P0300</t>
  </si>
  <si>
    <t>Осуществление части полномочий по муниципальному контролю в сфере благоустройства</t>
  </si>
  <si>
    <t xml:space="preserve">Осуществление части полномочий по муниципальному контролю в сфере благоустройства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</si>
  <si>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</si>
  <si>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</t>
  </si>
  <si>
    <t>2024 г.</t>
  </si>
  <si>
    <t>247</t>
  </si>
  <si>
    <t>2024</t>
  </si>
  <si>
    <t>9990080200</t>
  </si>
  <si>
    <t xml:space="preserve">Межбюджетные трансферты на исполнение полномочий по ликвидации, уборке и буртованию твердых отходов на свалках (в том числе несанкционированных), расположенных на территории сельских поселений </t>
  </si>
  <si>
    <t>9990080300</t>
  </si>
  <si>
    <t>Налоговые и неналоговые доходы местного бюджета на 2023 год</t>
  </si>
  <si>
    <t>«Хасуртайское»  на 2023 год и на плановый период 2024 и 2025 годов»</t>
  </si>
  <si>
    <t>Налоговые и неналоговые доходы местного бюджета на 2024-2025 годы</t>
  </si>
  <si>
    <t>2025 г.</t>
  </si>
  <si>
    <t>Объем безвозмездных поступлений на 2023 год</t>
  </si>
  <si>
    <t>Объем безвозмездных поступлений на 2024-2025 годы</t>
  </si>
  <si>
    <t>Источники финансирования дефицита местного бюджета на 2024 - 2025 годы</t>
  </si>
  <si>
    <t>Источники финансирования дефицита местного бюджета на 2023 год</t>
  </si>
  <si>
    <t>Распределение бюджетных ассигнований по разделам и подразделам  классификации расходов бюджетов на 2023 год</t>
  </si>
  <si>
    <t>Распределение бюджетных ассигнований по разделам и подразделам  классификации расходов бюджетов на 2024 - 2025  годы</t>
  </si>
  <si>
    <t>Условно утвержденные расходы (2024 г. - 2,5%, 2025 г. -5 %)</t>
  </si>
  <si>
    <t>Ведомственная структура расходов местного бюджета на 2023 год</t>
  </si>
  <si>
    <t>Ведомственная структура расходов местного бюджета на 2024-2025 годы</t>
  </si>
  <si>
    <t>2025</t>
  </si>
  <si>
    <t>2 02 15001 00 0000 150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</si>
  <si>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</si>
  <si>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</si>
  <si>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</si>
  <si>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2 02 90000 00 0000 150</t>
  </si>
  <si>
    <t>2 02 90054 10 0000 150</t>
  </si>
  <si>
    <t>4 02 90054 10 0000 150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</si>
  <si>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</si>
  <si>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ОТ ДРУГИХ БЮДЖЕТОВ БЮДЖЕТНОЙ СИСТЕМЫ</t>
  </si>
  <si>
    <t xml:space="preserve"> "О внесении изменений в решение Совета депутатов МО СП "Хасуртайское" </t>
  </si>
  <si>
    <t xml:space="preserve">от 30 декабря 2022 года №73 "О бюджете муниципального образования сельское поселение  </t>
  </si>
  <si>
    <t>Хасуртайское на 2023 год и на плановый период 2024 и 2025 годов»</t>
  </si>
  <si>
    <t>Финансовая поддержка ТОС посредством республиканского конкурса «Лучшее территориальное общественное самоуправление»</t>
  </si>
  <si>
    <t>Межбюджетные трансферты для дооснащения и закупки горюче-смазочных материалов пожарным машинам добровольно-пожарной команды сельскими поселениями</t>
  </si>
  <si>
    <t>от 30 декабря 2022 года №73 «О бюджете муниципального образования  сельское поселение</t>
  </si>
  <si>
    <t xml:space="preserve"> "О внесении изменений в решение Совета депутатов МО СП "Хасуртайское"</t>
  </si>
  <si>
    <t>к Решению № 89 от 26 декабря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</si>
</sst>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0.0000"/>
    <numFmt numFmtId="189" formatCode="0.00000"/>
    <numFmt numFmtId="190" formatCode="0.000000"/>
    <numFmt numFmtId="191" formatCode="[$-FC19]d\ mmmm\ yyyy\ &quot;г.&quot;"/>
    <numFmt numFmtId="192" formatCode="#,##0.0"/>
    <numFmt numFmtId="193" formatCode="#,##0.0000"/>
    <numFmt numFmtId="194" formatCode="#,##0.00000"/>
    <numFmt numFmtId="195" formatCode="#,##0.000000"/>
    <numFmt numFmtId="196" formatCode="#,##0.00\ &quot;₽&quot;"/>
    <numFmt numFmtId="197" formatCode="0.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center"/>
    </xf>
    <xf numFmtId="0" fontId="20" fillId="0" borderId="10" xfId="53" applyFont="1" applyFill="1" applyBorder="1" applyAlignment="1">
      <alignment horizontal="left" vertical="center" wrapText="1"/>
      <protection/>
    </xf>
    <xf numFmtId="185" fontId="23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3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23" fillId="24" borderId="11" xfId="53" applyFont="1" applyFill="1" applyBorder="1" applyAlignment="1">
      <alignment horizontal="left" vertical="center" wrapText="1"/>
      <protection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25" borderId="0" xfId="0" applyFont="1" applyFill="1" applyAlignment="1">
      <alignment horizontal="justify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top" wrapText="1"/>
    </xf>
    <xf numFmtId="172" fontId="20" fillId="24" borderId="10" xfId="0" applyNumberFormat="1" applyFont="1" applyFill="1" applyBorder="1" applyAlignment="1">
      <alignment horizontal="center"/>
    </xf>
    <xf numFmtId="0" fontId="23" fillId="24" borderId="10" xfId="53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justify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0" fontId="32" fillId="24" borderId="11" xfId="0" applyFont="1" applyFill="1" applyBorder="1" applyAlignment="1">
      <alignment wrapText="1"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0" fontId="23" fillId="24" borderId="0" xfId="0" applyFont="1" applyFill="1" applyAlignment="1">
      <alignment/>
    </xf>
    <xf numFmtId="0" fontId="23" fillId="24" borderId="12" xfId="0" applyFont="1" applyFill="1" applyBorder="1" applyAlignment="1">
      <alignment horizontal="justify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24" borderId="15" xfId="0" applyFont="1" applyFill="1" applyBorder="1" applyAlignment="1">
      <alignment horizontal="justify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/>
    </xf>
    <xf numFmtId="185" fontId="20" fillId="0" borderId="10" xfId="0" applyNumberFormat="1" applyFont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top"/>
    </xf>
    <xf numFmtId="194" fontId="20" fillId="24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top"/>
    </xf>
    <xf numFmtId="189" fontId="20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 horizontal="center"/>
    </xf>
    <xf numFmtId="0" fontId="23" fillId="24" borderId="15" xfId="53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94" fontId="25" fillId="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189" fontId="23" fillId="0" borderId="10" xfId="0" applyNumberFormat="1" applyFont="1" applyFill="1" applyBorder="1" applyAlignment="1">
      <alignment wrapText="1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0" fontId="19" fillId="4" borderId="0" xfId="63" applyAlignment="1">
      <alignment/>
    </xf>
    <xf numFmtId="49" fontId="34" fillId="4" borderId="10" xfId="63" applyNumberFormat="1" applyFont="1" applyBorder="1" applyAlignment="1">
      <alignment horizontal="center" vertical="center"/>
    </xf>
    <xf numFmtId="0" fontId="34" fillId="4" borderId="10" xfId="63" applyFont="1" applyBorder="1" applyAlignment="1">
      <alignment horizontal="left" vertical="center" wrapText="1"/>
    </xf>
    <xf numFmtId="0" fontId="34" fillId="4" borderId="0" xfId="63" applyFont="1" applyAlignment="1">
      <alignment/>
    </xf>
    <xf numFmtId="0" fontId="23" fillId="26" borderId="10" xfId="53" applyFont="1" applyFill="1" applyBorder="1" applyAlignment="1">
      <alignment horizontal="left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/>
    </xf>
    <xf numFmtId="0" fontId="23" fillId="26" borderId="10" xfId="0" applyNumberFormat="1" applyFont="1" applyFill="1" applyBorder="1" applyAlignment="1">
      <alignment horizontal="left" vertical="center" wrapText="1"/>
    </xf>
    <xf numFmtId="0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center" vertical="center" wrapText="1"/>
      <protection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0" fontId="37" fillId="26" borderId="0" xfId="0" applyFont="1" applyFill="1" applyAlignment="1">
      <alignment/>
    </xf>
    <xf numFmtId="189" fontId="23" fillId="0" borderId="10" xfId="0" applyNumberFormat="1" applyFont="1" applyFill="1" applyBorder="1" applyAlignment="1">
      <alignment vertical="center" wrapText="1"/>
    </xf>
    <xf numFmtId="49" fontId="38" fillId="4" borderId="10" xfId="63" applyNumberFormat="1" applyFont="1" applyBorder="1" applyAlignment="1">
      <alignment horizontal="center" vertical="center"/>
    </xf>
    <xf numFmtId="0" fontId="38" fillId="4" borderId="10" xfId="63" applyFont="1" applyBorder="1" applyAlignment="1">
      <alignment horizontal="left" vertical="center" wrapText="1"/>
    </xf>
    <xf numFmtId="194" fontId="25" fillId="4" borderId="10" xfId="53" applyNumberFormat="1" applyFont="1" applyFill="1" applyBorder="1" applyAlignment="1">
      <alignment horizontal="center" vertical="center" wrapText="1"/>
      <protection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0" fillId="0" borderId="10" xfId="0" applyNumberFormat="1" applyFont="1" applyFill="1" applyBorder="1" applyAlignment="1">
      <alignment horizontal="center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/>
    </xf>
    <xf numFmtId="189" fontId="24" fillId="0" borderId="10" xfId="0" applyNumberFormat="1" applyFont="1" applyFill="1" applyBorder="1" applyAlignment="1">
      <alignment horizontal="center" vertical="center" wrapText="1"/>
    </xf>
    <xf numFmtId="189" fontId="23" fillId="27" borderId="10" xfId="0" applyNumberFormat="1" applyFont="1" applyFill="1" applyBorder="1" applyAlignment="1">
      <alignment horizontal="center" vertical="center" wrapText="1"/>
    </xf>
    <xf numFmtId="189" fontId="24" fillId="27" borderId="10" xfId="0" applyNumberFormat="1" applyFont="1" applyFill="1" applyBorder="1" applyAlignment="1">
      <alignment horizontal="center" vertical="center" wrapText="1"/>
    </xf>
    <xf numFmtId="189" fontId="23" fillId="24" borderId="10" xfId="0" applyNumberFormat="1" applyFont="1" applyFill="1" applyBorder="1" applyAlignment="1">
      <alignment horizontal="center" vertical="center" wrapText="1"/>
    </xf>
    <xf numFmtId="189" fontId="24" fillId="0" borderId="10" xfId="53" applyNumberFormat="1" applyFont="1" applyFill="1" applyBorder="1" applyAlignment="1">
      <alignment horizontal="center" vertical="center" wrapText="1"/>
      <protection/>
    </xf>
    <xf numFmtId="189" fontId="23" fillId="0" borderId="10" xfId="53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Border="1" applyAlignment="1">
      <alignment horizontal="center" vertical="center"/>
    </xf>
    <xf numFmtId="189" fontId="23" fillId="26" borderId="10" xfId="0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/>
    </xf>
    <xf numFmtId="194" fontId="20" fillId="0" borderId="10" xfId="0" applyNumberFormat="1" applyFont="1" applyBorder="1" applyAlignment="1">
      <alignment horizontal="center" vertical="center"/>
    </xf>
    <xf numFmtId="194" fontId="25" fillId="0" borderId="10" xfId="0" applyNumberFormat="1" applyFont="1" applyBorder="1" applyAlignment="1">
      <alignment horizontal="center" vertical="center"/>
    </xf>
    <xf numFmtId="194" fontId="23" fillId="0" borderId="10" xfId="0" applyNumberFormat="1" applyFont="1" applyFill="1" applyBorder="1" applyAlignment="1">
      <alignment horizontal="center" vertical="center" wrapText="1"/>
    </xf>
    <xf numFmtId="194" fontId="25" fillId="0" borderId="10" xfId="53" applyNumberFormat="1" applyFont="1" applyFill="1" applyBorder="1" applyAlignment="1">
      <alignment horizontal="center" vertical="center" wrapText="1"/>
      <protection/>
    </xf>
    <xf numFmtId="194" fontId="29" fillId="0" borderId="10" xfId="0" applyNumberFormat="1" applyFont="1" applyFill="1" applyBorder="1" applyAlignment="1">
      <alignment horizontal="center" vertical="top"/>
    </xf>
    <xf numFmtId="194" fontId="34" fillId="4" borderId="10" xfId="63" applyNumberFormat="1" applyFont="1" applyBorder="1" applyAlignment="1">
      <alignment horizontal="center"/>
    </xf>
    <xf numFmtId="194" fontId="20" fillId="0" borderId="10" xfId="0" applyNumberFormat="1" applyFont="1" applyFill="1" applyBorder="1" applyAlignment="1">
      <alignment horizontal="center"/>
    </xf>
    <xf numFmtId="194" fontId="25" fillId="0" borderId="10" xfId="0" applyNumberFormat="1" applyFont="1" applyFill="1" applyBorder="1" applyAlignment="1">
      <alignment horizontal="center"/>
    </xf>
    <xf numFmtId="194" fontId="23" fillId="0" borderId="0" xfId="0" applyNumberFormat="1" applyFont="1" applyAlignment="1">
      <alignment/>
    </xf>
    <xf numFmtId="194" fontId="19" fillId="4" borderId="0" xfId="63" applyNumberFormat="1" applyAlignment="1">
      <alignment/>
    </xf>
    <xf numFmtId="194" fontId="24" fillId="0" borderId="0" xfId="0" applyNumberFormat="1" applyFont="1" applyAlignment="1">
      <alignment/>
    </xf>
    <xf numFmtId="194" fontId="0" fillId="0" borderId="0" xfId="0" applyNumberFormat="1" applyAlignment="1">
      <alignment/>
    </xf>
    <xf numFmtId="189" fontId="24" fillId="0" borderId="10" xfId="0" applyNumberFormat="1" applyFont="1" applyBorder="1" applyAlignment="1">
      <alignment horizontal="center" vertical="center"/>
    </xf>
    <xf numFmtId="189" fontId="24" fillId="0" borderId="10" xfId="0" applyNumberFormat="1" applyFont="1" applyBorder="1" applyAlignment="1">
      <alignment horizontal="center"/>
    </xf>
    <xf numFmtId="189" fontId="23" fillId="0" borderId="10" xfId="0" applyNumberFormat="1" applyFont="1" applyBorder="1" applyAlignment="1">
      <alignment/>
    </xf>
    <xf numFmtId="189" fontId="24" fillId="26" borderId="10" xfId="0" applyNumberFormat="1" applyFont="1" applyFill="1" applyBorder="1" applyAlignment="1">
      <alignment horizontal="center" vertical="center"/>
    </xf>
    <xf numFmtId="189" fontId="23" fillId="24" borderId="10" xfId="0" applyNumberFormat="1" applyFont="1" applyFill="1" applyBorder="1" applyAlignment="1">
      <alignment horizontal="center" vertical="center"/>
    </xf>
    <xf numFmtId="189" fontId="23" fillId="24" borderId="10" xfId="0" applyNumberFormat="1" applyFont="1" applyFill="1" applyBorder="1" applyAlignment="1">
      <alignment/>
    </xf>
    <xf numFmtId="189" fontId="23" fillId="26" borderId="10" xfId="53" applyNumberFormat="1" applyFont="1" applyFill="1" applyBorder="1" applyAlignment="1">
      <alignment horizontal="center" wrapText="1"/>
      <protection/>
    </xf>
    <xf numFmtId="189" fontId="23" fillId="26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justify" vertical="center" wrapText="1"/>
    </xf>
    <xf numFmtId="189" fontId="24" fillId="4" borderId="10" xfId="53" applyNumberFormat="1" applyFont="1" applyFill="1" applyBorder="1" applyAlignment="1">
      <alignment horizontal="center" vertical="center" wrapText="1"/>
      <protection/>
    </xf>
    <xf numFmtId="189" fontId="25" fillId="0" borderId="10" xfId="0" applyNumberFormat="1" applyFont="1" applyBorder="1" applyAlignment="1">
      <alignment horizontal="center" vertical="top" wrapText="1"/>
    </xf>
    <xf numFmtId="194" fontId="24" fillId="0" borderId="10" xfId="0" applyNumberFormat="1" applyFont="1" applyFill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top" wrapText="1"/>
    </xf>
    <xf numFmtId="185" fontId="25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top"/>
    </xf>
    <xf numFmtId="185" fontId="20" fillId="0" borderId="10" xfId="0" applyNumberFormat="1" applyFont="1" applyBorder="1" applyAlignment="1">
      <alignment horizontal="center" vertical="top"/>
    </xf>
    <xf numFmtId="185" fontId="24" fillId="0" borderId="10" xfId="0" applyNumberFormat="1" applyFont="1" applyBorder="1" applyAlignment="1">
      <alignment horizontal="center" vertical="center"/>
    </xf>
    <xf numFmtId="194" fontId="24" fillId="0" borderId="10" xfId="53" applyNumberFormat="1" applyFont="1" applyFill="1" applyBorder="1" applyAlignment="1">
      <alignment horizontal="center" vertical="center" wrapText="1"/>
      <protection/>
    </xf>
    <xf numFmtId="194" fontId="24" fillId="4" borderId="10" xfId="0" applyNumberFormat="1" applyFont="1" applyFill="1" applyBorder="1" applyAlignment="1">
      <alignment horizontal="center" vertical="center" wrapText="1"/>
    </xf>
    <xf numFmtId="189" fontId="24" fillId="4" borderId="10" xfId="0" applyNumberFormat="1" applyFont="1" applyFill="1" applyBorder="1" applyAlignment="1">
      <alignment horizontal="center" vertical="center" wrapText="1"/>
    </xf>
    <xf numFmtId="194" fontId="24" fillId="24" borderId="10" xfId="0" applyNumberFormat="1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 wrapText="1"/>
      <protection/>
    </xf>
    <xf numFmtId="194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94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94" fontId="31" fillId="0" borderId="10" xfId="0" applyNumberFormat="1" applyFont="1" applyFill="1" applyBorder="1" applyAlignment="1">
      <alignment horizontal="center" vertical="center" wrapText="1"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189" fontId="23" fillId="24" borderId="10" xfId="53" applyNumberFormat="1" applyFont="1" applyFill="1" applyBorder="1" applyAlignment="1">
      <alignment horizontal="center" vertical="center" wrapText="1"/>
      <protection/>
    </xf>
    <xf numFmtId="189" fontId="24" fillId="24" borderId="10" xfId="53" applyNumberFormat="1" applyFont="1" applyFill="1" applyBorder="1" applyAlignment="1">
      <alignment horizontal="center" vertical="center" wrapText="1"/>
      <protection/>
    </xf>
    <xf numFmtId="194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189" fontId="23" fillId="4" borderId="10" xfId="53" applyNumberFormat="1" applyFont="1" applyFill="1" applyBorder="1" applyAlignment="1">
      <alignment horizontal="center" vertical="center" wrapText="1"/>
      <protection/>
    </xf>
    <xf numFmtId="185" fontId="24" fillId="27" borderId="10" xfId="0" applyNumberFormat="1" applyFont="1" applyFill="1" applyBorder="1" applyAlignment="1">
      <alignment horizontal="center" vertical="center" wrapText="1"/>
    </xf>
    <xf numFmtId="194" fontId="24" fillId="26" borderId="10" xfId="0" applyNumberFormat="1" applyFont="1" applyFill="1" applyBorder="1" applyAlignment="1">
      <alignment horizontal="center" vertical="center" wrapText="1"/>
    </xf>
    <xf numFmtId="189" fontId="24" fillId="26" borderId="10" xfId="0" applyNumberFormat="1" applyFont="1" applyFill="1" applyBorder="1" applyAlignment="1">
      <alignment horizontal="center" vertical="center" wrapText="1"/>
    </xf>
    <xf numFmtId="189" fontId="24" fillId="24" borderId="10" xfId="0" applyNumberFormat="1" applyFont="1" applyFill="1" applyBorder="1" applyAlignment="1">
      <alignment horizontal="center" vertical="center" wrapText="1"/>
    </xf>
    <xf numFmtId="189" fontId="24" fillId="26" borderId="10" xfId="53" applyNumberFormat="1" applyFont="1" applyFill="1" applyBorder="1" applyAlignment="1">
      <alignment horizontal="center" vertical="center" wrapText="1"/>
      <protection/>
    </xf>
    <xf numFmtId="189" fontId="23" fillId="0" borderId="10" xfId="0" applyNumberFormat="1" applyFont="1" applyFill="1" applyBorder="1" applyAlignment="1">
      <alignment horizontal="center" wrapText="1"/>
    </xf>
    <xf numFmtId="189" fontId="23" fillId="24" borderId="10" xfId="53" applyNumberFormat="1" applyFont="1" applyFill="1" applyBorder="1" applyAlignment="1">
      <alignment horizontal="center" wrapText="1"/>
      <protection/>
    </xf>
    <xf numFmtId="189" fontId="23" fillId="0" borderId="10" xfId="0" applyNumberFormat="1" applyFont="1" applyBorder="1" applyAlignment="1">
      <alignment horizontal="center" vertical="top"/>
    </xf>
    <xf numFmtId="189" fontId="23" fillId="0" borderId="14" xfId="0" applyNumberFormat="1" applyFont="1" applyBorder="1" applyAlignment="1">
      <alignment horizontal="center" vertical="top"/>
    </xf>
    <xf numFmtId="189" fontId="23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justify"/>
    </xf>
    <xf numFmtId="189" fontId="20" fillId="0" borderId="10" xfId="0" applyNumberFormat="1" applyFont="1" applyBorder="1" applyAlignment="1">
      <alignment horizontal="center" vertical="top" wrapText="1"/>
    </xf>
    <xf numFmtId="194" fontId="38" fillId="4" borderId="10" xfId="63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189" fontId="25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0" fontId="25" fillId="28" borderId="10" xfId="53" applyFont="1" applyFill="1" applyBorder="1" applyAlignment="1">
      <alignment horizontal="left" vertical="center" wrapText="1"/>
      <protection/>
    </xf>
    <xf numFmtId="49" fontId="25" fillId="28" borderId="10" xfId="0" applyNumberFormat="1" applyFont="1" applyFill="1" applyBorder="1" applyAlignment="1">
      <alignment horizontal="center" vertical="center"/>
    </xf>
    <xf numFmtId="0" fontId="25" fillId="28" borderId="10" xfId="0" applyFont="1" applyFill="1" applyBorder="1" applyAlignment="1">
      <alignment horizontal="left" vertical="center"/>
    </xf>
    <xf numFmtId="194" fontId="25" fillId="28" borderId="10" xfId="0" applyNumberFormat="1" applyFont="1" applyFill="1" applyBorder="1" applyAlignment="1">
      <alignment horizontal="center" vertical="center"/>
    </xf>
    <xf numFmtId="0" fontId="24" fillId="28" borderId="10" xfId="53" applyFont="1" applyFill="1" applyBorder="1" applyAlignment="1">
      <alignment horizontal="left" vertical="center" wrapText="1"/>
      <protection/>
    </xf>
    <xf numFmtId="49" fontId="24" fillId="28" borderId="10" xfId="0" applyNumberFormat="1" applyFont="1" applyFill="1" applyBorder="1" applyAlignment="1">
      <alignment horizontal="center" vertical="center" wrapText="1"/>
    </xf>
    <xf numFmtId="189" fontId="20" fillId="24" borderId="10" xfId="0" applyNumberFormat="1" applyFont="1" applyFill="1" applyBorder="1" applyAlignment="1">
      <alignment horizontal="center"/>
    </xf>
    <xf numFmtId="189" fontId="24" fillId="28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194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189" fontId="2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115" zoomScaleSheetLayoutView="115" workbookViewId="0" topLeftCell="A8">
      <selection activeCell="D13" sqref="D13"/>
    </sheetView>
  </sheetViews>
  <sheetFormatPr defaultColWidth="9.00390625" defaultRowHeight="12.75"/>
  <cols>
    <col min="1" max="1" width="5.375" style="4" customWidth="1"/>
    <col min="2" max="2" width="24.875" style="4" customWidth="1"/>
    <col min="3" max="3" width="65.00390625" style="4" customWidth="1"/>
    <col min="4" max="4" width="12.75390625" style="4" customWidth="1"/>
    <col min="5" max="16384" width="9.125" style="4" customWidth="1"/>
  </cols>
  <sheetData>
    <row r="1" ht="12.75" customHeight="1">
      <c r="D1" s="1" t="s">
        <v>67</v>
      </c>
    </row>
    <row r="2" spans="3:4" ht="17.25" customHeight="1">
      <c r="C2" s="222" t="s">
        <v>395</v>
      </c>
      <c r="D2" s="222"/>
    </row>
    <row r="3" spans="3:4" ht="12.75" customHeight="1">
      <c r="C3" s="223" t="s">
        <v>388</v>
      </c>
      <c r="D3" s="223"/>
    </row>
    <row r="4" spans="2:4" ht="15">
      <c r="B4" s="6"/>
      <c r="C4" s="223" t="s">
        <v>393</v>
      </c>
      <c r="D4" s="223"/>
    </row>
    <row r="5" spans="2:4" ht="12.75" customHeight="1">
      <c r="B5" s="7"/>
      <c r="D5" s="1" t="s">
        <v>366</v>
      </c>
    </row>
    <row r="6" spans="2:7" ht="15">
      <c r="B6" s="8"/>
      <c r="D6" s="1"/>
      <c r="G6" s="6"/>
    </row>
    <row r="7" spans="2:7" ht="15">
      <c r="B7" s="8"/>
      <c r="C7" s="1"/>
      <c r="G7" s="6"/>
    </row>
    <row r="8" spans="1:7" ht="12.75" customHeight="1">
      <c r="A8" s="221" t="s">
        <v>365</v>
      </c>
      <c r="B8" s="221"/>
      <c r="C8" s="221"/>
      <c r="D8" s="221"/>
      <c r="G8" s="6"/>
    </row>
    <row r="9" spans="1:4" ht="29.25" customHeight="1">
      <c r="A9" s="221"/>
      <c r="B9" s="221"/>
      <c r="C9" s="221"/>
      <c r="D9" s="221"/>
    </row>
    <row r="10" spans="2:4" ht="12.75" customHeight="1">
      <c r="B10" s="9"/>
      <c r="C10" s="10"/>
      <c r="D10" s="16" t="s">
        <v>23</v>
      </c>
    </row>
    <row r="11" spans="1:4" ht="21" customHeight="1">
      <c r="A11" s="12" t="s">
        <v>134</v>
      </c>
      <c r="B11" s="12" t="s">
        <v>32</v>
      </c>
      <c r="C11" s="12" t="s">
        <v>0</v>
      </c>
      <c r="D11" s="12" t="s">
        <v>22</v>
      </c>
    </row>
    <row r="12" spans="1:4" ht="32.25" customHeight="1">
      <c r="A12" s="42">
        <v>182</v>
      </c>
      <c r="B12" s="18" t="s">
        <v>135</v>
      </c>
      <c r="C12" s="19" t="s">
        <v>24</v>
      </c>
      <c r="D12" s="169">
        <f>D13+D16+D18+D51+D27</f>
        <v>418.79852</v>
      </c>
    </row>
    <row r="13" spans="1:4" ht="30" customHeight="1">
      <c r="A13" s="42">
        <v>182</v>
      </c>
      <c r="B13" s="13" t="s">
        <v>136</v>
      </c>
      <c r="C13" s="2" t="s">
        <v>148</v>
      </c>
      <c r="D13" s="169">
        <f>D14</f>
        <v>48</v>
      </c>
    </row>
    <row r="14" spans="1:4" ht="66" customHeight="1">
      <c r="A14" s="42">
        <v>182</v>
      </c>
      <c r="B14" s="13" t="s">
        <v>234</v>
      </c>
      <c r="C14" s="57" t="s">
        <v>235</v>
      </c>
      <c r="D14" s="206">
        <v>48</v>
      </c>
    </row>
    <row r="15" spans="1:4" ht="24.75" customHeight="1" hidden="1">
      <c r="A15" s="42">
        <v>182</v>
      </c>
      <c r="B15" s="13" t="s">
        <v>138</v>
      </c>
      <c r="C15" s="2" t="s">
        <v>25</v>
      </c>
      <c r="D15" s="169">
        <f>D16</f>
        <v>0</v>
      </c>
    </row>
    <row r="16" spans="1:4" ht="13.5" customHeight="1" hidden="1">
      <c r="A16" s="42">
        <v>182</v>
      </c>
      <c r="B16" s="13" t="s">
        <v>236</v>
      </c>
      <c r="C16" s="2" t="s">
        <v>20</v>
      </c>
      <c r="D16" s="169">
        <f>D17</f>
        <v>0</v>
      </c>
    </row>
    <row r="17" spans="1:4" ht="20.25" customHeight="1" hidden="1">
      <c r="A17" s="42">
        <v>182</v>
      </c>
      <c r="B17" s="13" t="s">
        <v>337</v>
      </c>
      <c r="C17" s="2" t="s">
        <v>20</v>
      </c>
      <c r="D17" s="206"/>
    </row>
    <row r="18" spans="1:4" ht="18" customHeight="1">
      <c r="A18" s="42">
        <v>182</v>
      </c>
      <c r="B18" s="13" t="s">
        <v>137</v>
      </c>
      <c r="C18" s="2" t="s">
        <v>27</v>
      </c>
      <c r="D18" s="169">
        <f>D19+D20+D21+D50</f>
        <v>266.4</v>
      </c>
    </row>
    <row r="19" spans="1:4" ht="46.5" customHeight="1">
      <c r="A19" s="42">
        <v>182</v>
      </c>
      <c r="B19" s="13" t="s">
        <v>21</v>
      </c>
      <c r="C19" s="15" t="s">
        <v>242</v>
      </c>
      <c r="D19" s="206">
        <v>17</v>
      </c>
    </row>
    <row r="20" spans="1:4" ht="47.25" customHeight="1">
      <c r="A20" s="42">
        <v>182</v>
      </c>
      <c r="B20" s="13" t="s">
        <v>243</v>
      </c>
      <c r="C20" s="13" t="s">
        <v>244</v>
      </c>
      <c r="D20" s="206">
        <v>249.4</v>
      </c>
    </row>
    <row r="21" spans="1:4" ht="42.75" customHeight="1" hidden="1">
      <c r="A21" s="42">
        <v>182</v>
      </c>
      <c r="B21" s="13" t="s">
        <v>245</v>
      </c>
      <c r="C21" s="62" t="s">
        <v>246</v>
      </c>
      <c r="D21" s="206"/>
    </row>
    <row r="22" spans="1:4" ht="48" customHeight="1" hidden="1">
      <c r="A22" s="42">
        <v>182</v>
      </c>
      <c r="B22" s="13" t="s">
        <v>139</v>
      </c>
      <c r="C22" s="2" t="s">
        <v>88</v>
      </c>
      <c r="D22" s="206"/>
    </row>
    <row r="23" spans="1:4" ht="48" customHeight="1" hidden="1">
      <c r="A23" s="42">
        <v>182</v>
      </c>
      <c r="B23" s="13" t="s">
        <v>89</v>
      </c>
      <c r="C23" s="2" t="s">
        <v>90</v>
      </c>
      <c r="D23" s="206"/>
    </row>
    <row r="24" spans="1:4" ht="48" customHeight="1" hidden="1">
      <c r="A24" s="42">
        <v>182</v>
      </c>
      <c r="B24" s="13" t="s">
        <v>91</v>
      </c>
      <c r="C24" s="2" t="s">
        <v>92</v>
      </c>
      <c r="D24" s="206"/>
    </row>
    <row r="25" spans="1:4" ht="48" customHeight="1" hidden="1">
      <c r="A25" s="42">
        <v>182</v>
      </c>
      <c r="B25" s="13" t="s">
        <v>140</v>
      </c>
      <c r="C25" s="2" t="s">
        <v>93</v>
      </c>
      <c r="D25" s="206"/>
    </row>
    <row r="26" spans="1:4" ht="48" customHeight="1" hidden="1">
      <c r="A26" s="42">
        <v>182</v>
      </c>
      <c r="B26" s="13" t="s">
        <v>69</v>
      </c>
      <c r="C26" s="2" t="s">
        <v>68</v>
      </c>
      <c r="D26" s="206"/>
    </row>
    <row r="27" spans="1:4" ht="45">
      <c r="A27" s="42">
        <v>182</v>
      </c>
      <c r="B27" s="13" t="s">
        <v>141</v>
      </c>
      <c r="C27" s="2" t="s">
        <v>26</v>
      </c>
      <c r="D27" s="242">
        <f>D29</f>
        <v>21.35304</v>
      </c>
    </row>
    <row r="28" spans="1:4" ht="75" hidden="1">
      <c r="A28" s="42">
        <v>182</v>
      </c>
      <c r="B28" s="2" t="s">
        <v>169</v>
      </c>
      <c r="C28" s="14" t="s">
        <v>18</v>
      </c>
      <c r="D28" s="161"/>
    </row>
    <row r="29" spans="1:4" ht="65.25" customHeight="1">
      <c r="A29" s="42">
        <v>182</v>
      </c>
      <c r="B29" s="2" t="s">
        <v>71</v>
      </c>
      <c r="C29" s="14" t="s">
        <v>70</v>
      </c>
      <c r="D29" s="211">
        <v>21.35304</v>
      </c>
    </row>
    <row r="30" spans="1:4" ht="60" hidden="1">
      <c r="A30" s="42">
        <v>182</v>
      </c>
      <c r="B30" s="2" t="s">
        <v>1</v>
      </c>
      <c r="C30" s="2" t="s">
        <v>2</v>
      </c>
      <c r="D30" s="161"/>
    </row>
    <row r="31" spans="1:4" ht="75" hidden="1">
      <c r="A31" s="42">
        <v>182</v>
      </c>
      <c r="B31" s="2" t="s">
        <v>72</v>
      </c>
      <c r="C31" s="15" t="s">
        <v>73</v>
      </c>
      <c r="D31" s="161"/>
    </row>
    <row r="32" spans="1:4" ht="75" hidden="1">
      <c r="A32" s="42">
        <v>182</v>
      </c>
      <c r="B32" s="2" t="s">
        <v>74</v>
      </c>
      <c r="C32" s="15" t="s">
        <v>75</v>
      </c>
      <c r="D32" s="161"/>
    </row>
    <row r="33" spans="1:4" ht="30" hidden="1">
      <c r="A33" s="42">
        <v>182</v>
      </c>
      <c r="B33" s="13" t="s">
        <v>142</v>
      </c>
      <c r="C33" s="2" t="s">
        <v>94</v>
      </c>
      <c r="D33" s="161"/>
    </row>
    <row r="34" spans="1:4" ht="30" hidden="1">
      <c r="A34" s="42">
        <v>182</v>
      </c>
      <c r="B34" s="2" t="s">
        <v>3</v>
      </c>
      <c r="C34" s="3" t="s">
        <v>4</v>
      </c>
      <c r="D34" s="161"/>
    </row>
    <row r="35" spans="1:4" ht="15" hidden="1">
      <c r="A35" s="42">
        <v>182</v>
      </c>
      <c r="B35" s="2" t="s">
        <v>76</v>
      </c>
      <c r="C35" s="3" t="s">
        <v>5</v>
      </c>
      <c r="D35" s="161"/>
    </row>
    <row r="36" spans="1:4" ht="30" hidden="1">
      <c r="A36" s="42">
        <v>182</v>
      </c>
      <c r="B36" s="13" t="s">
        <v>143</v>
      </c>
      <c r="C36" s="2" t="s">
        <v>95</v>
      </c>
      <c r="D36" s="161"/>
    </row>
    <row r="37" spans="1:4" ht="75" hidden="1">
      <c r="A37" s="42">
        <v>182</v>
      </c>
      <c r="B37" s="2" t="s">
        <v>77</v>
      </c>
      <c r="C37" s="3" t="s">
        <v>78</v>
      </c>
      <c r="D37" s="161"/>
    </row>
    <row r="38" spans="1:4" ht="90" hidden="1">
      <c r="A38" s="42">
        <v>182</v>
      </c>
      <c r="B38" s="2" t="s">
        <v>79</v>
      </c>
      <c r="C38" s="3" t="s">
        <v>80</v>
      </c>
      <c r="D38" s="161"/>
    </row>
    <row r="39" spans="1:4" ht="45" hidden="1">
      <c r="A39" s="42">
        <v>182</v>
      </c>
      <c r="B39" s="2" t="s">
        <v>6</v>
      </c>
      <c r="C39" s="3" t="s">
        <v>7</v>
      </c>
      <c r="D39" s="161"/>
    </row>
    <row r="40" spans="1:4" ht="45" hidden="1">
      <c r="A40" s="42">
        <v>182</v>
      </c>
      <c r="B40" s="2" t="s">
        <v>8</v>
      </c>
      <c r="C40" s="3" t="s">
        <v>9</v>
      </c>
      <c r="D40" s="161"/>
    </row>
    <row r="41" spans="1:4" ht="45" hidden="1">
      <c r="A41" s="42">
        <v>182</v>
      </c>
      <c r="B41" s="24" t="s">
        <v>19</v>
      </c>
      <c r="C41" s="3" t="s">
        <v>81</v>
      </c>
      <c r="D41" s="161"/>
    </row>
    <row r="42" spans="1:4" ht="15" hidden="1">
      <c r="A42" s="42">
        <v>182</v>
      </c>
      <c r="B42" s="13" t="s">
        <v>144</v>
      </c>
      <c r="C42" s="2" t="s">
        <v>96</v>
      </c>
      <c r="D42" s="161"/>
    </row>
    <row r="43" spans="1:4" ht="45" hidden="1">
      <c r="A43" s="42">
        <v>182</v>
      </c>
      <c r="B43" s="2" t="s">
        <v>10</v>
      </c>
      <c r="C43" s="3" t="s">
        <v>11</v>
      </c>
      <c r="D43" s="161"/>
    </row>
    <row r="44" spans="1:4" ht="45" hidden="1">
      <c r="A44" s="42">
        <v>182</v>
      </c>
      <c r="B44" s="2" t="s">
        <v>82</v>
      </c>
      <c r="C44" s="3" t="s">
        <v>83</v>
      </c>
      <c r="D44" s="161"/>
    </row>
    <row r="45" spans="1:4" ht="45" hidden="1">
      <c r="A45" s="42">
        <v>182</v>
      </c>
      <c r="B45" s="2" t="s">
        <v>84</v>
      </c>
      <c r="C45" s="3" t="s">
        <v>85</v>
      </c>
      <c r="D45" s="161"/>
    </row>
    <row r="46" spans="1:4" ht="30" hidden="1">
      <c r="A46" s="42">
        <v>182</v>
      </c>
      <c r="B46" s="2" t="s">
        <v>86</v>
      </c>
      <c r="C46" s="3" t="s">
        <v>87</v>
      </c>
      <c r="D46" s="161"/>
    </row>
    <row r="47" spans="1:4" ht="15" hidden="1">
      <c r="A47" s="42">
        <v>182</v>
      </c>
      <c r="B47" s="13" t="s">
        <v>145</v>
      </c>
      <c r="C47" s="2" t="s">
        <v>97</v>
      </c>
      <c r="D47" s="161"/>
    </row>
    <row r="48" spans="1:4" ht="15" hidden="1">
      <c r="A48" s="42">
        <v>182</v>
      </c>
      <c r="B48" s="2" t="s">
        <v>12</v>
      </c>
      <c r="C48" s="3" t="s">
        <v>13</v>
      </c>
      <c r="D48" s="161"/>
    </row>
    <row r="49" spans="1:4" ht="15" hidden="1">
      <c r="A49" s="42">
        <v>182</v>
      </c>
      <c r="B49" s="2" t="s">
        <v>14</v>
      </c>
      <c r="C49" s="3" t="s">
        <v>15</v>
      </c>
      <c r="D49" s="161"/>
    </row>
    <row r="50" spans="1:4" ht="30" hidden="1">
      <c r="A50" s="42">
        <v>182</v>
      </c>
      <c r="B50" s="2" t="s">
        <v>245</v>
      </c>
      <c r="C50" s="3" t="s">
        <v>332</v>
      </c>
      <c r="D50" s="211">
        <v>0</v>
      </c>
    </row>
    <row r="51" spans="1:4" ht="30">
      <c r="A51" s="42">
        <v>991</v>
      </c>
      <c r="B51" s="107" t="s">
        <v>142</v>
      </c>
      <c r="C51" s="61" t="s">
        <v>94</v>
      </c>
      <c r="D51" s="210">
        <f>D53+D52</f>
        <v>83.04548</v>
      </c>
    </row>
    <row r="52" spans="1:4" ht="30">
      <c r="A52" s="42">
        <v>991</v>
      </c>
      <c r="B52" s="107" t="s">
        <v>240</v>
      </c>
      <c r="C52" s="61" t="s">
        <v>241</v>
      </c>
      <c r="D52" s="211">
        <v>83.04548</v>
      </c>
    </row>
    <row r="53" spans="1:4" s="108" customFormat="1" ht="15">
      <c r="A53" s="42">
        <v>991</v>
      </c>
      <c r="B53" s="107" t="s">
        <v>325</v>
      </c>
      <c r="C53" s="107" t="s">
        <v>326</v>
      </c>
      <c r="D53" s="211">
        <v>0</v>
      </c>
    </row>
    <row r="54" spans="1:4" s="108" customFormat="1" ht="30" hidden="1">
      <c r="A54" s="42">
        <v>991</v>
      </c>
      <c r="B54" s="44" t="s">
        <v>143</v>
      </c>
      <c r="C54" s="61" t="s">
        <v>95</v>
      </c>
      <c r="D54" s="110">
        <f>D55</f>
        <v>0</v>
      </c>
    </row>
    <row r="55" spans="1:4" s="108" customFormat="1" ht="90" hidden="1">
      <c r="A55" s="42">
        <v>991</v>
      </c>
      <c r="B55" s="44" t="s">
        <v>322</v>
      </c>
      <c r="C55" s="61" t="s">
        <v>327</v>
      </c>
      <c r="D55" s="109"/>
    </row>
  </sheetData>
  <sheetProtection/>
  <mergeCells count="4">
    <mergeCell ref="A8:D9"/>
    <mergeCell ref="C2:D2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115" zoomScaleSheetLayoutView="115" workbookViewId="0" topLeftCell="A1">
      <selection activeCell="D6" sqref="D6"/>
    </sheetView>
  </sheetViews>
  <sheetFormatPr defaultColWidth="9.00390625" defaultRowHeight="12.75"/>
  <cols>
    <col min="1" max="1" width="29.625" style="4" customWidth="1"/>
    <col min="2" max="2" width="47.875" style="4" customWidth="1"/>
    <col min="3" max="3" width="20.875" style="4" customWidth="1"/>
    <col min="4" max="4" width="18.125" style="4" customWidth="1"/>
    <col min="5" max="16384" width="9.125" style="4" customWidth="1"/>
  </cols>
  <sheetData>
    <row r="1" ht="12.75" customHeight="1">
      <c r="D1" s="1" t="s">
        <v>132</v>
      </c>
    </row>
    <row r="2" spans="2:4" ht="12.75" customHeight="1">
      <c r="B2" s="16"/>
      <c r="C2" s="223" t="str">
        <f>1!C2:D2</f>
        <v>к Решению № 89 от 26 декабря 2023 года</v>
      </c>
      <c r="D2" s="223"/>
    </row>
    <row r="3" spans="2:4" ht="12.75" customHeight="1">
      <c r="B3" s="241" t="s">
        <v>394</v>
      </c>
      <c r="C3" s="241"/>
      <c r="D3" s="241"/>
    </row>
    <row r="4" spans="1:4" ht="15">
      <c r="A4" s="6"/>
      <c r="D4" s="1" t="s">
        <v>389</v>
      </c>
    </row>
    <row r="5" spans="1:4" ht="12.75" customHeight="1">
      <c r="A5" s="7"/>
      <c r="D5" s="1" t="s">
        <v>366</v>
      </c>
    </row>
    <row r="6" spans="1:4" ht="15">
      <c r="A6" s="8"/>
      <c r="D6" s="1"/>
    </row>
    <row r="7" ht="12.75">
      <c r="A7" s="8"/>
    </row>
    <row r="8" spans="1:4" ht="12.75" customHeight="1">
      <c r="A8" s="225" t="s">
        <v>371</v>
      </c>
      <c r="B8" s="225"/>
      <c r="C8" s="225"/>
      <c r="D8" s="225"/>
    </row>
    <row r="9" spans="1:4" ht="29.25" customHeight="1">
      <c r="A9" s="225"/>
      <c r="B9" s="225"/>
      <c r="C9" s="225"/>
      <c r="D9" s="225"/>
    </row>
    <row r="10" spans="1:4" ht="12.75" customHeight="1">
      <c r="A10" s="9"/>
      <c r="D10" s="16" t="s">
        <v>23</v>
      </c>
    </row>
    <row r="11" spans="1:4" ht="32.25" customHeight="1">
      <c r="A11" s="12" t="s">
        <v>32</v>
      </c>
      <c r="B11" s="12" t="s">
        <v>0</v>
      </c>
      <c r="C11" s="240" t="s">
        <v>28</v>
      </c>
      <c r="D11" s="240"/>
    </row>
    <row r="12" spans="1:4" ht="32.25" customHeight="1">
      <c r="A12" s="12"/>
      <c r="B12" s="12"/>
      <c r="C12" s="43" t="s">
        <v>359</v>
      </c>
      <c r="D12" s="43" t="s">
        <v>368</v>
      </c>
    </row>
    <row r="13" spans="1:4" ht="28.5" customHeight="1">
      <c r="A13" s="42" t="s">
        <v>156</v>
      </c>
      <c r="B13" s="22" t="s">
        <v>305</v>
      </c>
      <c r="C13" s="97">
        <v>0</v>
      </c>
      <c r="D13" s="97">
        <v>0</v>
      </c>
    </row>
    <row r="14" spans="1:4" ht="27.75" customHeight="1">
      <c r="A14" s="21" t="s">
        <v>237</v>
      </c>
      <c r="B14" s="23" t="s">
        <v>157</v>
      </c>
      <c r="C14" s="95">
        <v>-2850.5</v>
      </c>
      <c r="D14" s="96">
        <v>-2857.2</v>
      </c>
    </row>
    <row r="15" spans="1:4" ht="27.75" customHeight="1">
      <c r="A15" s="21" t="s">
        <v>238</v>
      </c>
      <c r="B15" s="22" t="s">
        <v>306</v>
      </c>
      <c r="C15" s="95">
        <f>C14</f>
        <v>-2850.5</v>
      </c>
      <c r="D15" s="96">
        <f>D14</f>
        <v>-2857.2</v>
      </c>
    </row>
    <row r="16" spans="1:4" ht="27.75" customHeight="1">
      <c r="A16" s="21" t="s">
        <v>239</v>
      </c>
      <c r="B16" s="22" t="s">
        <v>158</v>
      </c>
      <c r="C16" s="95">
        <v>2850.5</v>
      </c>
      <c r="D16" s="96">
        <v>2857.2</v>
      </c>
    </row>
    <row r="17" spans="1:4" ht="27.75" customHeight="1">
      <c r="A17" s="21" t="s">
        <v>307</v>
      </c>
      <c r="B17" s="22" t="s">
        <v>247</v>
      </c>
      <c r="C17" s="95">
        <f>C16</f>
        <v>2850.5</v>
      </c>
      <c r="D17" s="95">
        <f>D16</f>
        <v>2857.2</v>
      </c>
    </row>
  </sheetData>
  <sheetProtection/>
  <mergeCells count="4">
    <mergeCell ref="C11:D11"/>
    <mergeCell ref="A8:D9"/>
    <mergeCell ref="C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workbookViewId="0" topLeftCell="A1">
      <selection activeCell="C6" sqref="C6:E6"/>
    </sheetView>
  </sheetViews>
  <sheetFormatPr defaultColWidth="9.00390625" defaultRowHeight="12.75"/>
  <cols>
    <col min="1" max="1" width="5.375" style="4" customWidth="1"/>
    <col min="2" max="2" width="24.875" style="4" customWidth="1"/>
    <col min="3" max="3" width="65.625" style="4" customWidth="1"/>
    <col min="4" max="4" width="10.125" style="4" customWidth="1"/>
    <col min="5" max="16384" width="9.125" style="4" customWidth="1"/>
  </cols>
  <sheetData>
    <row r="1" ht="12.75" customHeight="1">
      <c r="E1" s="1" t="s">
        <v>126</v>
      </c>
    </row>
    <row r="2" spans="3:5" ht="15" customHeight="1">
      <c r="C2" s="223" t="str">
        <f>1!C2:D2</f>
        <v>к Решению № 89 от 26 декабря 2023 года</v>
      </c>
      <c r="D2" s="223"/>
      <c r="E2" s="223"/>
    </row>
    <row r="3" spans="3:5" ht="12.75" customHeight="1">
      <c r="C3" s="223" t="str">
        <f>1!C3:D3</f>
        <v> "О внесении изменений в решение Совета депутатов МО СП "Хасуртайское" </v>
      </c>
      <c r="D3" s="223"/>
      <c r="E3" s="223"/>
    </row>
    <row r="4" spans="2:5" ht="12.75" customHeight="1">
      <c r="B4" s="6"/>
      <c r="C4" s="223" t="str">
        <f>1!C4:D4</f>
        <v>от 30 декабря 2022 года №73 «О бюджете муниципального образования  сельское поселение</v>
      </c>
      <c r="D4" s="223"/>
      <c r="E4" s="223"/>
    </row>
    <row r="5" spans="2:5" ht="12.75" customHeight="1">
      <c r="B5" s="7"/>
      <c r="E5" s="1" t="str">
        <f>1!D5</f>
        <v>«Хасуртайское»  на 2023 год и на плановый период 2024 и 2025 годов»</v>
      </c>
    </row>
    <row r="6" spans="2:7" ht="15">
      <c r="B6" s="8"/>
      <c r="E6" s="1"/>
      <c r="G6" s="6"/>
    </row>
    <row r="7" spans="2:7" ht="15">
      <c r="B7" s="8"/>
      <c r="C7" s="1"/>
      <c r="G7" s="6"/>
    </row>
    <row r="8" spans="1:7" ht="12.75" customHeight="1">
      <c r="A8" s="221" t="s">
        <v>367</v>
      </c>
      <c r="B8" s="221"/>
      <c r="C8" s="221"/>
      <c r="D8" s="221"/>
      <c r="E8" s="221"/>
      <c r="G8" s="6"/>
    </row>
    <row r="9" spans="1:5" ht="29.25" customHeight="1">
      <c r="A9" s="221"/>
      <c r="B9" s="221"/>
      <c r="C9" s="221"/>
      <c r="D9" s="221"/>
      <c r="E9" s="221"/>
    </row>
    <row r="10" spans="2:5" ht="12.75" customHeight="1">
      <c r="B10" s="9"/>
      <c r="C10" s="10"/>
      <c r="E10" s="16" t="s">
        <v>23</v>
      </c>
    </row>
    <row r="11" spans="1:5" ht="21" customHeight="1">
      <c r="A11" s="224" t="s">
        <v>134</v>
      </c>
      <c r="B11" s="224" t="s">
        <v>32</v>
      </c>
      <c r="C11" s="224" t="s">
        <v>0</v>
      </c>
      <c r="D11" s="224" t="s">
        <v>28</v>
      </c>
      <c r="E11" s="224"/>
    </row>
    <row r="12" spans="1:5" ht="21" customHeight="1">
      <c r="A12" s="224"/>
      <c r="B12" s="224"/>
      <c r="C12" s="224"/>
      <c r="D12" s="12" t="s">
        <v>359</v>
      </c>
      <c r="E12" s="12" t="s">
        <v>368</v>
      </c>
    </row>
    <row r="13" spans="1:5" ht="32.25" customHeight="1">
      <c r="A13" s="42">
        <v>182</v>
      </c>
      <c r="B13" s="18" t="s">
        <v>135</v>
      </c>
      <c r="C13" s="19" t="s">
        <v>24</v>
      </c>
      <c r="D13" s="92">
        <f>D14+D16+D20+D18+D25</f>
        <v>416</v>
      </c>
      <c r="E13" s="173">
        <f>E14+E18+E20+E25</f>
        <v>417</v>
      </c>
    </row>
    <row r="14" spans="1:5" ht="30" customHeight="1">
      <c r="A14" s="42">
        <v>182</v>
      </c>
      <c r="B14" s="13" t="s">
        <v>136</v>
      </c>
      <c r="C14" s="2" t="s">
        <v>148</v>
      </c>
      <c r="D14" s="92">
        <f>D15</f>
        <v>46</v>
      </c>
      <c r="E14" s="173">
        <f>E15</f>
        <v>47</v>
      </c>
    </row>
    <row r="15" spans="1:5" ht="81" customHeight="1">
      <c r="A15" s="42">
        <v>182</v>
      </c>
      <c r="B15" s="13" t="s">
        <v>234</v>
      </c>
      <c r="C15" s="57" t="s">
        <v>235</v>
      </c>
      <c r="D15" s="171">
        <v>46</v>
      </c>
      <c r="E15" s="174">
        <v>47</v>
      </c>
    </row>
    <row r="16" spans="1:5" ht="24.75" customHeight="1" hidden="1">
      <c r="A16" s="42">
        <v>182</v>
      </c>
      <c r="B16" s="13" t="s">
        <v>138</v>
      </c>
      <c r="C16" s="2" t="s">
        <v>25</v>
      </c>
      <c r="D16" s="92">
        <f>D17</f>
        <v>0</v>
      </c>
      <c r="E16" s="173">
        <f>E17</f>
        <v>0</v>
      </c>
    </row>
    <row r="17" spans="1:5" ht="20.25" customHeight="1" hidden="1">
      <c r="A17" s="42">
        <v>182</v>
      </c>
      <c r="B17" s="13" t="s">
        <v>236</v>
      </c>
      <c r="C17" s="2" t="s">
        <v>20</v>
      </c>
      <c r="D17" s="171">
        <v>0</v>
      </c>
      <c r="E17" s="174">
        <v>0</v>
      </c>
    </row>
    <row r="18" spans="1:5" ht="20.25" customHeight="1" hidden="1">
      <c r="A18" s="42">
        <v>182</v>
      </c>
      <c r="B18" s="13" t="s">
        <v>333</v>
      </c>
      <c r="C18" s="2" t="s">
        <v>25</v>
      </c>
      <c r="D18" s="171">
        <f>D19</f>
        <v>0</v>
      </c>
      <c r="E18" s="174">
        <f>E19</f>
        <v>0</v>
      </c>
    </row>
    <row r="19" spans="1:5" ht="20.25" customHeight="1" hidden="1">
      <c r="A19" s="42">
        <v>182</v>
      </c>
      <c r="B19" s="13" t="s">
        <v>338</v>
      </c>
      <c r="C19" s="2" t="s">
        <v>20</v>
      </c>
      <c r="D19" s="171"/>
      <c r="E19" s="174"/>
    </row>
    <row r="20" spans="1:5" ht="18" customHeight="1">
      <c r="A20" s="42">
        <v>182</v>
      </c>
      <c r="B20" s="13" t="s">
        <v>137</v>
      </c>
      <c r="C20" s="2" t="s">
        <v>27</v>
      </c>
      <c r="D20" s="92">
        <f>D21+D23+D24+D22</f>
        <v>290.4</v>
      </c>
      <c r="E20" s="173">
        <f>E21+E23+E22</f>
        <v>290.4</v>
      </c>
    </row>
    <row r="21" spans="1:5" ht="46.5" customHeight="1">
      <c r="A21" s="42">
        <v>182</v>
      </c>
      <c r="B21" s="13" t="s">
        <v>21</v>
      </c>
      <c r="C21" s="15" t="s">
        <v>242</v>
      </c>
      <c r="D21" s="171">
        <v>12</v>
      </c>
      <c r="E21" s="174">
        <v>12</v>
      </c>
    </row>
    <row r="22" spans="1:5" ht="46.5" customHeight="1">
      <c r="A22" s="42">
        <v>182</v>
      </c>
      <c r="B22" s="13" t="s">
        <v>245</v>
      </c>
      <c r="C22" s="15" t="s">
        <v>246</v>
      </c>
      <c r="D22" s="171">
        <v>2</v>
      </c>
      <c r="E22" s="174">
        <v>2</v>
      </c>
    </row>
    <row r="23" spans="1:5" ht="47.25" customHeight="1">
      <c r="A23" s="42">
        <v>182</v>
      </c>
      <c r="B23" s="13" t="s">
        <v>243</v>
      </c>
      <c r="C23" s="13" t="s">
        <v>244</v>
      </c>
      <c r="D23" s="171">
        <v>276.4</v>
      </c>
      <c r="E23" s="174">
        <v>276.4</v>
      </c>
    </row>
    <row r="24" spans="1:5" ht="42.75" customHeight="1" hidden="1">
      <c r="A24" s="11"/>
      <c r="B24" s="13" t="s">
        <v>245</v>
      </c>
      <c r="C24" s="62" t="s">
        <v>246</v>
      </c>
      <c r="D24" s="171">
        <v>0</v>
      </c>
      <c r="E24" s="174">
        <v>0</v>
      </c>
    </row>
    <row r="25" spans="1:5" ht="30">
      <c r="A25" s="42">
        <v>991</v>
      </c>
      <c r="B25" s="107" t="s">
        <v>142</v>
      </c>
      <c r="C25" s="61" t="s">
        <v>94</v>
      </c>
      <c r="D25" s="172">
        <f>D27+D26</f>
        <v>79.6</v>
      </c>
      <c r="E25" s="175">
        <f>E26+E27</f>
        <v>79.6</v>
      </c>
    </row>
    <row r="26" spans="1:5" ht="30">
      <c r="A26" s="42">
        <v>991</v>
      </c>
      <c r="B26" s="107" t="s">
        <v>240</v>
      </c>
      <c r="C26" s="61" t="s">
        <v>241</v>
      </c>
      <c r="D26" s="96">
        <v>79.6</v>
      </c>
      <c r="E26" s="96">
        <v>79.6</v>
      </c>
    </row>
    <row r="27" spans="1:5" s="108" customFormat="1" ht="15" hidden="1">
      <c r="A27" s="42">
        <v>991</v>
      </c>
      <c r="B27" s="107" t="s">
        <v>325</v>
      </c>
      <c r="C27" s="107" t="s">
        <v>326</v>
      </c>
      <c r="D27" s="96"/>
      <c r="E27" s="96"/>
    </row>
  </sheetData>
  <sheetProtection/>
  <mergeCells count="8">
    <mergeCell ref="A8:E9"/>
    <mergeCell ref="B11:B12"/>
    <mergeCell ref="C11:C12"/>
    <mergeCell ref="D11:E11"/>
    <mergeCell ref="A11:A12"/>
    <mergeCell ref="C2:E2"/>
    <mergeCell ref="C3:E3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SheetLayoutView="100" workbookViewId="0" topLeftCell="A1">
      <selection activeCell="C2" sqref="C2:D2"/>
    </sheetView>
  </sheetViews>
  <sheetFormatPr defaultColWidth="9.00390625" defaultRowHeight="12.75"/>
  <cols>
    <col min="1" max="1" width="6.875" style="7" customWidth="1"/>
    <col min="2" max="2" width="25.375" style="4" customWidth="1"/>
    <col min="3" max="3" width="64.125" style="4" customWidth="1"/>
    <col min="4" max="4" width="15.00390625" style="4" customWidth="1"/>
    <col min="5" max="16384" width="9.125" style="4" customWidth="1"/>
  </cols>
  <sheetData>
    <row r="1" ht="12.75" customHeight="1">
      <c r="D1" s="1" t="s">
        <v>127</v>
      </c>
    </row>
    <row r="2" spans="3:4" ht="12.75" customHeight="1">
      <c r="C2" s="223" t="str">
        <f>1!C2:D2</f>
        <v>к Решению № 89 от 26 декабря 2023 года</v>
      </c>
      <c r="D2" s="223"/>
    </row>
    <row r="3" ht="12.75" customHeight="1">
      <c r="D3" s="1" t="s">
        <v>388</v>
      </c>
    </row>
    <row r="4" spans="2:4" ht="15">
      <c r="B4" s="6"/>
      <c r="D4" s="1" t="s">
        <v>389</v>
      </c>
    </row>
    <row r="5" spans="2:4" ht="12.75" customHeight="1">
      <c r="B5" s="7"/>
      <c r="D5" s="1" t="s">
        <v>390</v>
      </c>
    </row>
    <row r="6" spans="2:7" ht="15">
      <c r="B6" s="8"/>
      <c r="D6" s="1"/>
      <c r="G6" s="6"/>
    </row>
    <row r="7" spans="2:7" ht="15">
      <c r="B7" s="8"/>
      <c r="C7" s="1"/>
      <c r="G7" s="6"/>
    </row>
    <row r="8" spans="1:7" ht="12.75" customHeight="1">
      <c r="A8" s="221" t="s">
        <v>369</v>
      </c>
      <c r="B8" s="221"/>
      <c r="C8" s="221"/>
      <c r="D8" s="221"/>
      <c r="G8" s="6"/>
    </row>
    <row r="9" spans="1:4" ht="29.25" customHeight="1">
      <c r="A9" s="221"/>
      <c r="B9" s="221"/>
      <c r="C9" s="221"/>
      <c r="D9" s="221"/>
    </row>
    <row r="10" spans="2:4" ht="12.75" customHeight="1">
      <c r="B10" s="9"/>
      <c r="C10" s="10"/>
      <c r="D10" s="16" t="s">
        <v>23</v>
      </c>
    </row>
    <row r="11" spans="1:4" ht="21" customHeight="1">
      <c r="A11" s="12" t="s">
        <v>44</v>
      </c>
      <c r="B11" s="12" t="s">
        <v>32</v>
      </c>
      <c r="C11" s="12" t="s">
        <v>0</v>
      </c>
      <c r="D11" s="12" t="s">
        <v>22</v>
      </c>
    </row>
    <row r="12" spans="1:4" ht="24" customHeight="1">
      <c r="A12" s="88">
        <v>991</v>
      </c>
      <c r="B12" s="20" t="s">
        <v>146</v>
      </c>
      <c r="C12" s="19" t="s">
        <v>29</v>
      </c>
      <c r="D12" s="169">
        <f>D13</f>
        <v>2699.5</v>
      </c>
    </row>
    <row r="13" spans="1:4" ht="30" customHeight="1">
      <c r="A13" s="88">
        <v>991</v>
      </c>
      <c r="B13" s="25" t="s">
        <v>147</v>
      </c>
      <c r="C13" s="2" t="s">
        <v>30</v>
      </c>
      <c r="D13" s="169">
        <f>D14+D17+D19</f>
        <v>2699.5</v>
      </c>
    </row>
    <row r="14" spans="1:4" ht="33.75" customHeight="1">
      <c r="A14" s="88">
        <v>991</v>
      </c>
      <c r="B14" s="2" t="s">
        <v>379</v>
      </c>
      <c r="C14" s="2" t="s">
        <v>380</v>
      </c>
      <c r="D14" s="169">
        <f>D15+D16</f>
        <v>1121.8999999999999</v>
      </c>
    </row>
    <row r="15" spans="1:4" ht="31.5" customHeight="1">
      <c r="A15" s="88">
        <v>991</v>
      </c>
      <c r="B15" s="2" t="s">
        <v>346</v>
      </c>
      <c r="C15" s="2" t="s">
        <v>382</v>
      </c>
      <c r="D15" s="206">
        <v>1120.3</v>
      </c>
    </row>
    <row r="16" spans="1:4" ht="62.25" customHeight="1">
      <c r="A16" s="88">
        <v>991</v>
      </c>
      <c r="B16" s="2" t="s">
        <v>346</v>
      </c>
      <c r="C16" s="2" t="s">
        <v>248</v>
      </c>
      <c r="D16" s="206">
        <v>1.6</v>
      </c>
    </row>
    <row r="17" spans="1:4" ht="48" customHeight="1">
      <c r="A17" s="88">
        <v>991</v>
      </c>
      <c r="B17" s="2" t="s">
        <v>347</v>
      </c>
      <c r="C17" s="2" t="s">
        <v>381</v>
      </c>
      <c r="D17" s="169">
        <f>D18</f>
        <v>177.1</v>
      </c>
    </row>
    <row r="18" spans="1:4" ht="43.5" customHeight="1">
      <c r="A18" s="88">
        <v>991</v>
      </c>
      <c r="B18" s="2" t="s">
        <v>344</v>
      </c>
      <c r="C18" s="3" t="s">
        <v>381</v>
      </c>
      <c r="D18" s="206">
        <v>177.1</v>
      </c>
    </row>
    <row r="19" spans="1:4" ht="36" customHeight="1">
      <c r="A19" s="88">
        <v>991</v>
      </c>
      <c r="B19" s="2" t="s">
        <v>383</v>
      </c>
      <c r="C19" s="205" t="s">
        <v>387</v>
      </c>
      <c r="D19" s="169">
        <f>D20+D36</f>
        <v>1400.5</v>
      </c>
    </row>
    <row r="20" spans="1:4" ht="41.25" customHeight="1">
      <c r="A20" s="88">
        <v>991</v>
      </c>
      <c r="B20" s="2" t="s">
        <v>384</v>
      </c>
      <c r="C20" s="3" t="s">
        <v>386</v>
      </c>
      <c r="D20" s="100">
        <f>D21+D24+D22+D23+D28+D29+D33</f>
        <v>1400.5</v>
      </c>
    </row>
    <row r="21" spans="1:4" ht="21.75" customHeight="1">
      <c r="A21" s="88">
        <v>991</v>
      </c>
      <c r="B21" s="2" t="s">
        <v>384</v>
      </c>
      <c r="C21" s="3" t="s">
        <v>249</v>
      </c>
      <c r="D21" s="100">
        <v>1129.5</v>
      </c>
    </row>
    <row r="22" spans="1:4" ht="36.75" customHeight="1" hidden="1">
      <c r="A22" s="88">
        <v>991</v>
      </c>
      <c r="B22" s="2" t="s">
        <v>385</v>
      </c>
      <c r="C22" s="3" t="s">
        <v>363</v>
      </c>
      <c r="D22" s="100"/>
    </row>
    <row r="23" spans="1:4" ht="60">
      <c r="A23" s="88">
        <v>991</v>
      </c>
      <c r="B23" s="2" t="s">
        <v>384</v>
      </c>
      <c r="C23" s="208" t="s">
        <v>363</v>
      </c>
      <c r="D23" s="100">
        <v>20</v>
      </c>
    </row>
    <row r="24" spans="1:4" ht="30">
      <c r="A24" s="88">
        <v>991</v>
      </c>
      <c r="B24" s="2" t="s">
        <v>384</v>
      </c>
      <c r="C24" s="3" t="s">
        <v>348</v>
      </c>
      <c r="D24" s="100">
        <f>10.17278-2.17278</f>
        <v>8</v>
      </c>
    </row>
    <row r="25" spans="1:4" ht="45" hidden="1">
      <c r="A25" s="88">
        <v>991</v>
      </c>
      <c r="B25" s="2" t="s">
        <v>317</v>
      </c>
      <c r="C25" s="3" t="s">
        <v>250</v>
      </c>
      <c r="D25" s="100"/>
    </row>
    <row r="26" spans="1:4" ht="30" hidden="1">
      <c r="A26" s="88">
        <v>991</v>
      </c>
      <c r="B26" s="2" t="s">
        <v>166</v>
      </c>
      <c r="C26" s="3" t="s">
        <v>251</v>
      </c>
      <c r="D26" s="100"/>
    </row>
    <row r="27" spans="1:4" ht="45" hidden="1">
      <c r="A27" s="88">
        <v>991</v>
      </c>
      <c r="B27" s="2" t="s">
        <v>166</v>
      </c>
      <c r="C27" s="3" t="s">
        <v>308</v>
      </c>
      <c r="D27" s="100"/>
    </row>
    <row r="28" spans="1:4" ht="45">
      <c r="A28" s="88">
        <v>991</v>
      </c>
      <c r="B28" s="2" t="s">
        <v>384</v>
      </c>
      <c r="C28" s="70" t="s">
        <v>252</v>
      </c>
      <c r="D28" s="218">
        <v>215</v>
      </c>
    </row>
    <row r="29" spans="1:4" ht="15">
      <c r="A29" s="88">
        <v>991</v>
      </c>
      <c r="B29" s="69" t="s">
        <v>384</v>
      </c>
      <c r="C29" s="70" t="s">
        <v>253</v>
      </c>
      <c r="D29" s="218">
        <f>16+2</f>
        <v>18</v>
      </c>
    </row>
    <row r="30" spans="1:4" ht="45" hidden="1">
      <c r="A30" s="88">
        <v>991</v>
      </c>
      <c r="B30" s="2" t="s">
        <v>317</v>
      </c>
      <c r="C30" s="65" t="s">
        <v>319</v>
      </c>
      <c r="D30" s="66"/>
    </row>
    <row r="31" spans="1:4" ht="15" hidden="1">
      <c r="A31" s="88">
        <v>991</v>
      </c>
      <c r="B31" s="2" t="s">
        <v>317</v>
      </c>
      <c r="C31" s="65" t="s">
        <v>253</v>
      </c>
      <c r="D31" s="66"/>
    </row>
    <row r="32" spans="1:4" ht="45" hidden="1">
      <c r="A32" s="88">
        <v>991</v>
      </c>
      <c r="B32" s="2" t="s">
        <v>317</v>
      </c>
      <c r="C32" s="65" t="s">
        <v>323</v>
      </c>
      <c r="D32" s="66"/>
    </row>
    <row r="33" spans="1:4" ht="46.5" customHeight="1">
      <c r="A33" s="88">
        <v>991</v>
      </c>
      <c r="B33" s="2" t="s">
        <v>384</v>
      </c>
      <c r="C33" s="70" t="s">
        <v>392</v>
      </c>
      <c r="D33" s="218">
        <v>10</v>
      </c>
    </row>
    <row r="34" spans="1:4" ht="1.5" customHeight="1" hidden="1">
      <c r="A34" s="88">
        <v>991</v>
      </c>
      <c r="B34" s="2" t="s">
        <v>317</v>
      </c>
      <c r="C34" s="65" t="s">
        <v>324</v>
      </c>
      <c r="D34" s="66"/>
    </row>
    <row r="35" spans="1:4" ht="45" hidden="1">
      <c r="A35" s="88">
        <v>991</v>
      </c>
      <c r="B35" s="2" t="s">
        <v>328</v>
      </c>
      <c r="C35" s="65" t="s">
        <v>329</v>
      </c>
      <c r="D35" s="66"/>
    </row>
    <row r="36" spans="1:4" ht="60" hidden="1">
      <c r="A36" s="88">
        <v>991</v>
      </c>
      <c r="B36" s="2" t="s">
        <v>345</v>
      </c>
      <c r="C36" s="3" t="s">
        <v>167</v>
      </c>
      <c r="D36" s="67">
        <f>D37+D38</f>
        <v>0</v>
      </c>
    </row>
    <row r="37" spans="1:4" ht="45" hidden="1">
      <c r="A37" s="88">
        <v>991</v>
      </c>
      <c r="B37" s="64" t="s">
        <v>345</v>
      </c>
      <c r="C37" s="68" t="s">
        <v>254</v>
      </c>
      <c r="D37" s="66"/>
    </row>
    <row r="38" spans="1:4" ht="75" hidden="1">
      <c r="A38" s="88">
        <v>991</v>
      </c>
      <c r="B38" s="69" t="s">
        <v>345</v>
      </c>
      <c r="C38" s="70" t="s">
        <v>255</v>
      </c>
      <c r="D38" s="71">
        <v>0</v>
      </c>
    </row>
  </sheetData>
  <sheetProtection/>
  <mergeCells count="2">
    <mergeCell ref="A8:D9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workbookViewId="0" topLeftCell="A1">
      <selection activeCell="C6" sqref="C6:E6"/>
    </sheetView>
  </sheetViews>
  <sheetFormatPr defaultColWidth="9.00390625" defaultRowHeight="12.75"/>
  <cols>
    <col min="1" max="1" width="6.875" style="4" customWidth="1"/>
    <col min="2" max="2" width="28.25390625" style="4" customWidth="1"/>
    <col min="3" max="3" width="65.625" style="4" customWidth="1"/>
    <col min="4" max="4" width="10.125" style="4" customWidth="1"/>
    <col min="5" max="5" width="9.625" style="4" bestFit="1" customWidth="1"/>
    <col min="6" max="16384" width="9.125" style="4" customWidth="1"/>
  </cols>
  <sheetData>
    <row r="1" ht="15.75" customHeight="1">
      <c r="E1" s="1" t="s">
        <v>128</v>
      </c>
    </row>
    <row r="2" spans="3:5" ht="12.75" customHeight="1">
      <c r="C2" s="223" t="str">
        <f>1!C2:D2</f>
        <v>к Решению № 89 от 26 декабря 2023 года</v>
      </c>
      <c r="D2" s="223"/>
      <c r="E2" s="223"/>
    </row>
    <row r="3" spans="3:5" ht="12.75" customHeight="1">
      <c r="C3" s="223" t="str">
        <f>1!C3:D3</f>
        <v> "О внесении изменений в решение Совета депутатов МО СП "Хасуртайское" </v>
      </c>
      <c r="D3" s="223"/>
      <c r="E3" s="223"/>
    </row>
    <row r="4" spans="2:5" ht="12.75" customHeight="1">
      <c r="B4" s="6"/>
      <c r="C4" s="223" t="str">
        <f>1!C4:D4</f>
        <v>от 30 декабря 2022 года №73 «О бюджете муниципального образования  сельское поселение</v>
      </c>
      <c r="D4" s="223"/>
      <c r="E4" s="223"/>
    </row>
    <row r="5" spans="2:5" ht="12.75" customHeight="1">
      <c r="B5" s="7"/>
      <c r="E5" s="1" t="str">
        <f>1!D5</f>
        <v>«Хасуртайское»  на 2023 год и на плановый период 2024 и 2025 годов»</v>
      </c>
    </row>
    <row r="6" spans="2:7" ht="15">
      <c r="B6" s="8"/>
      <c r="E6" s="1"/>
      <c r="G6" s="6"/>
    </row>
    <row r="7" spans="2:7" ht="15">
      <c r="B7" s="8"/>
      <c r="C7" s="1"/>
      <c r="G7" s="6"/>
    </row>
    <row r="8" spans="2:7" ht="12.75" customHeight="1">
      <c r="B8" s="221" t="s">
        <v>370</v>
      </c>
      <c r="C8" s="221"/>
      <c r="D8" s="221"/>
      <c r="E8" s="221"/>
      <c r="G8" s="6"/>
    </row>
    <row r="9" spans="2:5" ht="29.25" customHeight="1">
      <c r="B9" s="221"/>
      <c r="C9" s="221"/>
      <c r="D9" s="221"/>
      <c r="E9" s="221"/>
    </row>
    <row r="10" spans="2:5" ht="12.75" customHeight="1">
      <c r="B10" s="9"/>
      <c r="C10" s="10"/>
      <c r="D10" s="16"/>
      <c r="E10" s="16" t="s">
        <v>23</v>
      </c>
    </row>
    <row r="11" spans="1:5" ht="21" customHeight="1">
      <c r="A11" s="224" t="s">
        <v>44</v>
      </c>
      <c r="B11" s="224" t="s">
        <v>32</v>
      </c>
      <c r="C11" s="224" t="s">
        <v>0</v>
      </c>
      <c r="D11" s="224" t="s">
        <v>28</v>
      </c>
      <c r="E11" s="224"/>
    </row>
    <row r="12" spans="1:5" ht="21" customHeight="1">
      <c r="A12" s="224"/>
      <c r="B12" s="224"/>
      <c r="C12" s="224"/>
      <c r="D12" s="12" t="s">
        <v>359</v>
      </c>
      <c r="E12" s="12" t="s">
        <v>368</v>
      </c>
    </row>
    <row r="13" spans="1:5" ht="24" customHeight="1">
      <c r="A13" s="42">
        <v>991</v>
      </c>
      <c r="B13" s="20" t="s">
        <v>146</v>
      </c>
      <c r="C13" s="19" t="s">
        <v>29</v>
      </c>
      <c r="D13" s="92">
        <f>D14</f>
        <v>2434.5</v>
      </c>
      <c r="E13" s="92">
        <f>E14</f>
        <v>2440.2</v>
      </c>
    </row>
    <row r="14" spans="1:5" ht="30" customHeight="1">
      <c r="A14" s="42">
        <v>991</v>
      </c>
      <c r="B14" s="25" t="s">
        <v>147</v>
      </c>
      <c r="C14" s="2" t="s">
        <v>30</v>
      </c>
      <c r="D14" s="92">
        <f>D15+D19+D21</f>
        <v>2434.5</v>
      </c>
      <c r="E14" s="92">
        <f>E15+E19+E21</f>
        <v>2440.2</v>
      </c>
    </row>
    <row r="15" spans="1:5" ht="33.75" customHeight="1">
      <c r="A15" s="42">
        <v>991</v>
      </c>
      <c r="B15" s="2" t="s">
        <v>379</v>
      </c>
      <c r="C15" s="2" t="s">
        <v>380</v>
      </c>
      <c r="D15" s="40">
        <f>D16+D18</f>
        <v>1136.4</v>
      </c>
      <c r="E15" s="40">
        <f>E16+E18</f>
        <v>1148.1</v>
      </c>
    </row>
    <row r="16" spans="1:5" ht="31.5" customHeight="1">
      <c r="A16" s="42">
        <v>991</v>
      </c>
      <c r="B16" s="2" t="s">
        <v>346</v>
      </c>
      <c r="C16" s="2" t="s">
        <v>382</v>
      </c>
      <c r="D16" s="41">
        <v>1134.7</v>
      </c>
      <c r="E16" s="41">
        <v>1146.3</v>
      </c>
    </row>
    <row r="17" spans="1:5" ht="36.75" customHeight="1" hidden="1">
      <c r="A17" s="42">
        <v>991</v>
      </c>
      <c r="B17" s="2" t="s">
        <v>16</v>
      </c>
      <c r="C17" s="2" t="s">
        <v>248</v>
      </c>
      <c r="D17" s="41"/>
      <c r="E17" s="41"/>
    </row>
    <row r="18" spans="1:5" ht="57" customHeight="1">
      <c r="A18" s="42">
        <v>991</v>
      </c>
      <c r="B18" s="2" t="s">
        <v>346</v>
      </c>
      <c r="C18" s="2" t="s">
        <v>248</v>
      </c>
      <c r="D18" s="41">
        <v>1.7</v>
      </c>
      <c r="E18" s="41">
        <v>1.8</v>
      </c>
    </row>
    <row r="19" spans="1:5" ht="52.5" customHeight="1">
      <c r="A19" s="42">
        <v>991</v>
      </c>
      <c r="B19" s="2" t="s">
        <v>347</v>
      </c>
      <c r="C19" s="2" t="s">
        <v>381</v>
      </c>
      <c r="D19" s="40">
        <f>D20</f>
        <v>184.1</v>
      </c>
      <c r="E19" s="115">
        <f>E20</f>
        <v>190.8</v>
      </c>
    </row>
    <row r="20" spans="1:5" ht="47.25" customHeight="1">
      <c r="A20" s="42">
        <v>991</v>
      </c>
      <c r="B20" s="2" t="s">
        <v>344</v>
      </c>
      <c r="C20" s="3" t="s">
        <v>381</v>
      </c>
      <c r="D20" s="41">
        <v>184.1</v>
      </c>
      <c r="E20" s="116">
        <v>190.8</v>
      </c>
    </row>
    <row r="21" spans="1:6" ht="30">
      <c r="A21" s="42">
        <v>991</v>
      </c>
      <c r="B21" s="2" t="s">
        <v>383</v>
      </c>
      <c r="C21" s="205" t="s">
        <v>387</v>
      </c>
      <c r="D21" s="92">
        <f>D22+D30</f>
        <v>1114</v>
      </c>
      <c r="E21" s="173">
        <f>E22+E30</f>
        <v>1101.3</v>
      </c>
      <c r="F21" s="5"/>
    </row>
    <row r="22" spans="1:5" ht="33.75" customHeight="1">
      <c r="A22" s="42">
        <v>991</v>
      </c>
      <c r="B22" s="2" t="s">
        <v>384</v>
      </c>
      <c r="C22" s="3" t="s">
        <v>386</v>
      </c>
      <c r="D22" s="63">
        <f>D23+D24</f>
        <v>1114</v>
      </c>
      <c r="E22" s="109">
        <f>E23</f>
        <v>1101.3</v>
      </c>
    </row>
    <row r="23" spans="1:5" ht="15">
      <c r="A23" s="42">
        <v>991</v>
      </c>
      <c r="B23" s="2" t="s">
        <v>384</v>
      </c>
      <c r="C23" s="3" t="s">
        <v>249</v>
      </c>
      <c r="D23" s="63">
        <v>1114</v>
      </c>
      <c r="E23" s="109">
        <v>1101.3</v>
      </c>
    </row>
    <row r="24" spans="1:5" ht="30" hidden="1">
      <c r="A24" s="42">
        <v>991</v>
      </c>
      <c r="B24" s="2" t="s">
        <v>317</v>
      </c>
      <c r="C24" s="3" t="s">
        <v>348</v>
      </c>
      <c r="D24" s="63"/>
      <c r="E24" s="47"/>
    </row>
    <row r="25" spans="1:5" ht="45" hidden="1">
      <c r="A25" s="42">
        <v>991</v>
      </c>
      <c r="B25" s="2" t="s">
        <v>317</v>
      </c>
      <c r="C25" s="3" t="s">
        <v>250</v>
      </c>
      <c r="D25" s="63"/>
      <c r="E25" s="91"/>
    </row>
    <row r="26" spans="1:5" ht="30" hidden="1">
      <c r="A26" s="42">
        <v>991</v>
      </c>
      <c r="B26" s="2" t="s">
        <v>166</v>
      </c>
      <c r="C26" s="3" t="s">
        <v>251</v>
      </c>
      <c r="D26" s="63"/>
      <c r="E26" s="89"/>
    </row>
    <row r="27" spans="1:5" ht="45" hidden="1">
      <c r="A27" s="42">
        <v>991</v>
      </c>
      <c r="B27" s="2" t="s">
        <v>166</v>
      </c>
      <c r="C27" s="3" t="s">
        <v>311</v>
      </c>
      <c r="D27" s="94"/>
      <c r="E27" s="89"/>
    </row>
    <row r="28" spans="1:5" ht="45" hidden="1">
      <c r="A28" s="42">
        <v>991</v>
      </c>
      <c r="B28" s="64" t="s">
        <v>166</v>
      </c>
      <c r="C28" s="65" t="s">
        <v>252</v>
      </c>
      <c r="D28" s="66"/>
      <c r="E28" s="11"/>
    </row>
    <row r="29" spans="1:5" ht="15" hidden="1">
      <c r="A29" s="42">
        <v>991</v>
      </c>
      <c r="B29" s="64" t="s">
        <v>166</v>
      </c>
      <c r="C29" s="65" t="s">
        <v>253</v>
      </c>
      <c r="D29" s="66"/>
      <c r="E29" s="11"/>
    </row>
    <row r="30" spans="1:5" ht="60" hidden="1">
      <c r="A30" s="42">
        <v>991</v>
      </c>
      <c r="B30" s="2" t="s">
        <v>345</v>
      </c>
      <c r="C30" s="3" t="s">
        <v>167</v>
      </c>
      <c r="D30" s="67">
        <v>0</v>
      </c>
      <c r="E30" s="117">
        <v>0</v>
      </c>
    </row>
    <row r="31" spans="1:5" ht="45" hidden="1">
      <c r="A31" s="42">
        <v>991</v>
      </c>
      <c r="B31" s="64" t="s">
        <v>318</v>
      </c>
      <c r="C31" s="68" t="s">
        <v>254</v>
      </c>
      <c r="D31" s="66"/>
      <c r="E31" s="66"/>
    </row>
    <row r="32" spans="1:5" ht="75" hidden="1">
      <c r="A32" s="42">
        <v>991</v>
      </c>
      <c r="B32" s="69" t="s">
        <v>345</v>
      </c>
      <c r="C32" s="70" t="s">
        <v>255</v>
      </c>
      <c r="D32" s="71">
        <v>0</v>
      </c>
      <c r="E32" s="71">
        <v>0</v>
      </c>
    </row>
  </sheetData>
  <sheetProtection/>
  <mergeCells count="8">
    <mergeCell ref="B8:E9"/>
    <mergeCell ref="A11:A12"/>
    <mergeCell ref="B11:B12"/>
    <mergeCell ref="C11:C12"/>
    <mergeCell ref="D11:E11"/>
    <mergeCell ref="C2:E2"/>
    <mergeCell ref="C3:E3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view="pageBreakPreview" zoomScaleSheetLayoutView="100" workbookViewId="0" topLeftCell="A1">
      <selection activeCell="C52" sqref="C52"/>
    </sheetView>
  </sheetViews>
  <sheetFormatPr defaultColWidth="9.00390625" defaultRowHeight="12.75"/>
  <cols>
    <col min="2" max="2" width="76.25390625" style="0" customWidth="1"/>
    <col min="3" max="3" width="13.75390625" style="0" bestFit="1" customWidth="1"/>
    <col min="4" max="4" width="13.25390625" style="0" customWidth="1"/>
  </cols>
  <sheetData>
    <row r="1" s="4" customFormat="1" ht="12.75" customHeight="1">
      <c r="C1" s="1" t="s">
        <v>129</v>
      </c>
    </row>
    <row r="2" s="4" customFormat="1" ht="15">
      <c r="C2" s="1" t="str">
        <f>1!C2:D2</f>
        <v>к Решению № 89 от 26 декабря 2023 года</v>
      </c>
    </row>
    <row r="3" s="4" customFormat="1" ht="12.75" customHeight="1">
      <c r="C3" s="1" t="s">
        <v>388</v>
      </c>
    </row>
    <row r="4" spans="1:3" s="4" customFormat="1" ht="15">
      <c r="A4" s="6"/>
      <c r="C4" s="1" t="s">
        <v>389</v>
      </c>
    </row>
    <row r="5" spans="1:3" s="4" customFormat="1" ht="12.75" customHeight="1">
      <c r="A5" s="7"/>
      <c r="C5" s="1" t="s">
        <v>390</v>
      </c>
    </row>
    <row r="6" spans="1:6" s="4" customFormat="1" ht="15">
      <c r="A6" s="8"/>
      <c r="C6" s="1"/>
      <c r="F6" s="6"/>
    </row>
    <row r="7" spans="1:6" s="4" customFormat="1" ht="15">
      <c r="A7" s="8"/>
      <c r="B7" s="1"/>
      <c r="F7" s="6"/>
    </row>
    <row r="8" spans="1:6" s="4" customFormat="1" ht="12.75" customHeight="1">
      <c r="A8" s="225" t="s">
        <v>373</v>
      </c>
      <c r="B8" s="225"/>
      <c r="C8" s="225"/>
      <c r="F8" s="6"/>
    </row>
    <row r="9" spans="1:3" s="4" customFormat="1" ht="29.25" customHeight="1">
      <c r="A9" s="225"/>
      <c r="B9" s="225"/>
      <c r="C9" s="225"/>
    </row>
    <row r="10" spans="1:3" s="4" customFormat="1" ht="12.75" customHeight="1">
      <c r="A10" s="9"/>
      <c r="B10" s="10"/>
      <c r="C10" s="16" t="s">
        <v>23</v>
      </c>
    </row>
    <row r="11" spans="1:3" s="4" customFormat="1" ht="21" customHeight="1">
      <c r="A11" s="48" t="s">
        <v>32</v>
      </c>
      <c r="B11" s="48" t="s">
        <v>175</v>
      </c>
      <c r="C11" s="17" t="s">
        <v>176</v>
      </c>
    </row>
    <row r="12" spans="1:3" s="4" customFormat="1" ht="32.25" customHeight="1">
      <c r="A12" s="49" t="s">
        <v>177</v>
      </c>
      <c r="B12" s="50" t="s">
        <v>33</v>
      </c>
      <c r="C12" s="105">
        <f>C13+C15+C16+C21+C22+C20</f>
        <v>2439.0225800000003</v>
      </c>
    </row>
    <row r="13" spans="1:4" s="4" customFormat="1" ht="30" customHeight="1">
      <c r="A13" s="51" t="s">
        <v>178</v>
      </c>
      <c r="B13" s="2" t="s">
        <v>179</v>
      </c>
      <c r="C13" s="98">
        <v>764.84284</v>
      </c>
      <c r="D13" s="155"/>
    </row>
    <row r="14" spans="1:4" s="4" customFormat="1" ht="47.25" customHeight="1" hidden="1">
      <c r="A14" s="51" t="s">
        <v>180</v>
      </c>
      <c r="B14" s="2" t="s">
        <v>181</v>
      </c>
      <c r="C14" s="98"/>
      <c r="D14" s="155"/>
    </row>
    <row r="15" spans="1:4" s="4" customFormat="1" ht="49.5" customHeight="1">
      <c r="A15" s="51" t="s">
        <v>182</v>
      </c>
      <c r="B15" s="2" t="s">
        <v>34</v>
      </c>
      <c r="C15" s="98">
        <v>860.59365</v>
      </c>
      <c r="D15" s="155"/>
    </row>
    <row r="16" spans="1:4" s="4" customFormat="1" ht="35.25" customHeight="1">
      <c r="A16" s="51" t="s">
        <v>183</v>
      </c>
      <c r="B16" s="2" t="s">
        <v>184</v>
      </c>
      <c r="C16" s="147">
        <v>303.3002</v>
      </c>
      <c r="D16" s="155"/>
    </row>
    <row r="17" spans="1:4" s="4" customFormat="1" ht="0.75" customHeight="1">
      <c r="A17" s="51" t="s">
        <v>185</v>
      </c>
      <c r="B17" s="2" t="s">
        <v>98</v>
      </c>
      <c r="C17" s="147"/>
      <c r="D17" s="155"/>
    </row>
    <row r="18" spans="1:4" s="4" customFormat="1" ht="27.75" customHeight="1" hidden="1">
      <c r="A18" s="51" t="s">
        <v>186</v>
      </c>
      <c r="B18" s="2" t="s">
        <v>99</v>
      </c>
      <c r="C18" s="147"/>
      <c r="D18" s="155"/>
    </row>
    <row r="19" spans="1:4" s="4" customFormat="1" ht="18" customHeight="1" hidden="1">
      <c r="A19" s="51" t="s">
        <v>187</v>
      </c>
      <c r="B19" s="2" t="s">
        <v>35</v>
      </c>
      <c r="C19" s="147"/>
      <c r="D19" s="155"/>
    </row>
    <row r="20" spans="1:4" s="4" customFormat="1" ht="18" customHeight="1" hidden="1">
      <c r="A20" s="51" t="s">
        <v>185</v>
      </c>
      <c r="B20" s="2" t="s">
        <v>98</v>
      </c>
      <c r="C20" s="147"/>
      <c r="D20" s="155"/>
    </row>
    <row r="21" spans="1:4" s="4" customFormat="1" ht="18" customHeight="1">
      <c r="A21" s="51" t="s">
        <v>186</v>
      </c>
      <c r="B21" s="45" t="s">
        <v>99</v>
      </c>
      <c r="C21" s="147">
        <v>1</v>
      </c>
      <c r="D21" s="155"/>
    </row>
    <row r="22" spans="1:4" s="4" customFormat="1" ht="18" customHeight="1">
      <c r="A22" s="51" t="s">
        <v>187</v>
      </c>
      <c r="B22" s="45" t="s">
        <v>35</v>
      </c>
      <c r="C22" s="147">
        <v>509.28589</v>
      </c>
      <c r="D22" s="155"/>
    </row>
    <row r="23" spans="1:4" s="4" customFormat="1" ht="18" customHeight="1">
      <c r="A23" s="49" t="s">
        <v>188</v>
      </c>
      <c r="B23" s="52" t="s">
        <v>189</v>
      </c>
      <c r="C23" s="105">
        <f>C24</f>
        <v>177.1</v>
      </c>
      <c r="D23" s="155"/>
    </row>
    <row r="24" spans="1:4" s="4" customFormat="1" ht="18" customHeight="1">
      <c r="A24" s="51" t="s">
        <v>190</v>
      </c>
      <c r="B24" s="2" t="s">
        <v>36</v>
      </c>
      <c r="C24" s="147">
        <v>177.1</v>
      </c>
      <c r="D24" s="155"/>
    </row>
    <row r="25" spans="1:4" s="4" customFormat="1" ht="27" customHeight="1">
      <c r="A25" s="49" t="s">
        <v>191</v>
      </c>
      <c r="B25" s="52" t="s">
        <v>37</v>
      </c>
      <c r="C25" s="105">
        <f>C26</f>
        <v>69.538</v>
      </c>
      <c r="D25" s="155"/>
    </row>
    <row r="26" spans="1:4" s="4" customFormat="1" ht="31.5" customHeight="1">
      <c r="A26" s="51" t="s">
        <v>194</v>
      </c>
      <c r="B26" s="2" t="s">
        <v>357</v>
      </c>
      <c r="C26" s="147">
        <v>69.538</v>
      </c>
      <c r="D26" s="155"/>
    </row>
    <row r="27" spans="1:4" s="118" customFormat="1" ht="18.75" customHeight="1">
      <c r="A27" s="131" t="s">
        <v>196</v>
      </c>
      <c r="B27" s="132" t="s">
        <v>101</v>
      </c>
      <c r="C27" s="207">
        <f>C28</f>
        <v>18</v>
      </c>
      <c r="D27" s="156"/>
    </row>
    <row r="28" spans="1:4" s="4" customFormat="1" ht="17.25" customHeight="1">
      <c r="A28" s="51" t="s">
        <v>202</v>
      </c>
      <c r="B28" s="2" t="s">
        <v>203</v>
      </c>
      <c r="C28" s="147">
        <v>18</v>
      </c>
      <c r="D28" s="155"/>
    </row>
    <row r="29" spans="1:4" s="4" customFormat="1" ht="14.25">
      <c r="A29" s="49" t="s">
        <v>204</v>
      </c>
      <c r="B29" s="50" t="s">
        <v>205</v>
      </c>
      <c r="C29" s="105">
        <f>C31+C32</f>
        <v>555.62073</v>
      </c>
      <c r="D29" s="155"/>
    </row>
    <row r="30" spans="1:4" s="4" customFormat="1" ht="15" hidden="1">
      <c r="A30" s="51" t="s">
        <v>206</v>
      </c>
      <c r="B30" s="2" t="s">
        <v>207</v>
      </c>
      <c r="C30" s="147"/>
      <c r="D30" s="155"/>
    </row>
    <row r="31" spans="1:4" s="4" customFormat="1" ht="15" customHeight="1">
      <c r="A31" s="51" t="s">
        <v>208</v>
      </c>
      <c r="B31" s="2" t="s">
        <v>209</v>
      </c>
      <c r="C31" s="147">
        <v>84.42984</v>
      </c>
      <c r="D31" s="155"/>
    </row>
    <row r="32" spans="1:4" s="4" customFormat="1" ht="15.75" customHeight="1">
      <c r="A32" s="51" t="s">
        <v>210</v>
      </c>
      <c r="B32" s="2" t="s">
        <v>38</v>
      </c>
      <c r="C32" s="147">
        <v>471.19089</v>
      </c>
      <c r="D32" s="155"/>
    </row>
    <row r="33" spans="1:4" s="4" customFormat="1" ht="13.5" customHeight="1" hidden="1">
      <c r="A33" s="51" t="s">
        <v>211</v>
      </c>
      <c r="B33" s="2" t="s">
        <v>212</v>
      </c>
      <c r="C33" s="147"/>
      <c r="D33" s="155"/>
    </row>
    <row r="34" spans="1:4" s="4" customFormat="1" ht="16.5" customHeight="1" hidden="1">
      <c r="A34" s="49" t="s">
        <v>213</v>
      </c>
      <c r="B34" s="50" t="s">
        <v>104</v>
      </c>
      <c r="C34" s="105"/>
      <c r="D34" s="155"/>
    </row>
    <row r="35" spans="1:4" s="4" customFormat="1" ht="15" hidden="1">
      <c r="A35" s="51" t="s">
        <v>214</v>
      </c>
      <c r="B35" s="2" t="s">
        <v>105</v>
      </c>
      <c r="C35" s="147"/>
      <c r="D35" s="155"/>
    </row>
    <row r="36" spans="1:4" s="4" customFormat="1" ht="15" hidden="1">
      <c r="A36" s="51" t="s">
        <v>215</v>
      </c>
      <c r="B36" s="2" t="s">
        <v>106</v>
      </c>
      <c r="C36" s="147"/>
      <c r="D36" s="155"/>
    </row>
    <row r="37" spans="1:4" s="4" customFormat="1" ht="14.25">
      <c r="A37" s="49" t="s">
        <v>216</v>
      </c>
      <c r="B37" s="212" t="s">
        <v>66</v>
      </c>
      <c r="C37" s="105">
        <f>C38+C48</f>
        <v>347.97658</v>
      </c>
      <c r="D37" s="155"/>
    </row>
    <row r="38" spans="1:4" s="4" customFormat="1" ht="15">
      <c r="A38" s="51" t="s">
        <v>217</v>
      </c>
      <c r="B38" s="2" t="s">
        <v>39</v>
      </c>
      <c r="C38" s="147">
        <f>507.755-324.72568</f>
        <v>183.02931999999998</v>
      </c>
      <c r="D38" s="155"/>
    </row>
    <row r="39" spans="1:4" s="4" customFormat="1" ht="14.25" customHeight="1" hidden="1">
      <c r="A39" s="51" t="s">
        <v>218</v>
      </c>
      <c r="B39" s="2" t="s">
        <v>107</v>
      </c>
      <c r="C39" s="147"/>
      <c r="D39" s="155"/>
    </row>
    <row r="40" spans="1:4" s="4" customFormat="1" ht="14.25" hidden="1">
      <c r="A40" s="49" t="s">
        <v>219</v>
      </c>
      <c r="B40" s="50" t="s">
        <v>40</v>
      </c>
      <c r="C40" s="105"/>
      <c r="D40" s="155"/>
    </row>
    <row r="41" spans="1:4" s="4" customFormat="1" ht="15" hidden="1">
      <c r="A41" s="51" t="s">
        <v>220</v>
      </c>
      <c r="B41" s="2" t="s">
        <v>41</v>
      </c>
      <c r="C41" s="147"/>
      <c r="D41" s="155"/>
    </row>
    <row r="42" spans="1:4" s="4" customFormat="1" ht="15" hidden="1">
      <c r="A42" s="51" t="s">
        <v>221</v>
      </c>
      <c r="B42" s="2" t="s">
        <v>222</v>
      </c>
      <c r="C42" s="147"/>
      <c r="D42" s="155"/>
    </row>
    <row r="43" spans="1:4" s="4" customFormat="1" ht="14.25" hidden="1">
      <c r="A43" s="49" t="s">
        <v>223</v>
      </c>
      <c r="B43" s="50" t="s">
        <v>42</v>
      </c>
      <c r="C43" s="105"/>
      <c r="D43" s="155"/>
    </row>
    <row r="44" spans="1:4" s="4" customFormat="1" ht="15" hidden="1">
      <c r="A44" s="51" t="s">
        <v>224</v>
      </c>
      <c r="B44" s="2" t="s">
        <v>108</v>
      </c>
      <c r="C44" s="147"/>
      <c r="D44" s="155"/>
    </row>
    <row r="45" spans="1:4" s="4" customFormat="1" ht="15" hidden="1">
      <c r="A45" s="51" t="s">
        <v>225</v>
      </c>
      <c r="B45" s="2" t="s">
        <v>226</v>
      </c>
      <c r="C45" s="147"/>
      <c r="D45" s="155"/>
    </row>
    <row r="46" spans="1:4" s="4" customFormat="1" ht="28.5" hidden="1">
      <c r="A46" s="49" t="s">
        <v>227</v>
      </c>
      <c r="B46" s="50" t="s">
        <v>228</v>
      </c>
      <c r="C46" s="105"/>
      <c r="D46" s="155"/>
    </row>
    <row r="47" spans="1:4" s="4" customFormat="1" ht="15" hidden="1">
      <c r="A47" s="51" t="s">
        <v>229</v>
      </c>
      <c r="B47" s="53" t="s">
        <v>109</v>
      </c>
      <c r="C47" s="147"/>
      <c r="D47" s="155"/>
    </row>
    <row r="48" spans="1:4" s="4" customFormat="1" ht="15">
      <c r="A48" s="51" t="s">
        <v>218</v>
      </c>
      <c r="B48" s="53" t="s">
        <v>107</v>
      </c>
      <c r="C48" s="147">
        <v>164.94726</v>
      </c>
      <c r="D48" s="155"/>
    </row>
    <row r="49" spans="1:4" s="5" customFormat="1" ht="20.25" customHeight="1">
      <c r="A49" s="213" t="s">
        <v>223</v>
      </c>
      <c r="B49" s="214" t="s">
        <v>42</v>
      </c>
      <c r="C49" s="215">
        <f>C50</f>
        <v>18.1</v>
      </c>
      <c r="D49" s="157"/>
    </row>
    <row r="50" spans="1:4" s="5" customFormat="1" ht="15" customHeight="1">
      <c r="A50" s="90" t="s">
        <v>225</v>
      </c>
      <c r="B50" s="106" t="s">
        <v>226</v>
      </c>
      <c r="C50" s="148">
        <v>18.1</v>
      </c>
      <c r="D50" s="157"/>
    </row>
    <row r="51" spans="1:4" s="4" customFormat="1" ht="15">
      <c r="A51" s="54"/>
      <c r="B51" s="55" t="s">
        <v>63</v>
      </c>
      <c r="C51" s="99">
        <f>C12+C23+C25+C29+C37+C27+C49</f>
        <v>3625.35789</v>
      </c>
      <c r="D51" s="155"/>
    </row>
    <row r="52" spans="3:4" ht="12.75">
      <c r="C52" s="158"/>
      <c r="D52" s="158"/>
    </row>
    <row r="53" spans="3:4" ht="12.75">
      <c r="C53" s="158"/>
      <c r="D53" s="158"/>
    </row>
    <row r="54" spans="3:4" ht="12.75">
      <c r="C54" s="158"/>
      <c r="D54" s="158"/>
    </row>
    <row r="55" spans="2:4" ht="12.75">
      <c r="B55" t="s">
        <v>358</v>
      </c>
      <c r="C55" s="158"/>
      <c r="D55" s="158"/>
    </row>
    <row r="56" spans="3:4" ht="12.75">
      <c r="C56" s="158"/>
      <c r="D56" s="158"/>
    </row>
    <row r="57" spans="3:4" ht="12.75">
      <c r="C57" s="158"/>
      <c r="D57" s="158"/>
    </row>
    <row r="58" spans="3:4" ht="12.75">
      <c r="C58" s="158"/>
      <c r="D58" s="158"/>
    </row>
    <row r="59" spans="3:4" ht="12.75">
      <c r="C59" s="158"/>
      <c r="D59" s="15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8.125" style="0" customWidth="1"/>
    <col min="2" max="2" width="65.75390625" style="0" customWidth="1"/>
    <col min="3" max="3" width="20.375" style="0" customWidth="1"/>
    <col min="4" max="4" width="18.375" style="0" customWidth="1"/>
  </cols>
  <sheetData>
    <row r="1" s="4" customFormat="1" ht="12.75" customHeight="1">
      <c r="D1" s="1" t="s">
        <v>130</v>
      </c>
    </row>
    <row r="2" spans="2:4" s="4" customFormat="1" ht="12.75" customHeight="1">
      <c r="B2" s="220"/>
      <c r="C2" s="223" t="str">
        <f>1!C2:D2</f>
        <v>к Решению № 89 от 26 декабря 2023 года</v>
      </c>
      <c r="D2" s="223"/>
    </row>
    <row r="3" spans="2:4" s="4" customFormat="1" ht="15.75" customHeight="1">
      <c r="B3" s="223" t="str">
        <f>5!C3</f>
        <v> "О внесении изменений в решение Совета депутатов МО СП "Хасуртайское" </v>
      </c>
      <c r="C3" s="223"/>
      <c r="D3" s="223"/>
    </row>
    <row r="4" spans="1:4" s="4" customFormat="1" ht="15">
      <c r="A4" s="6"/>
      <c r="D4" s="1" t="str">
        <f>5!C4</f>
        <v>от 30 декабря 2022 года №73 "О бюджете муниципального образования сельское поселение  </v>
      </c>
    </row>
    <row r="5" spans="1:4" s="4" customFormat="1" ht="12.75" customHeight="1">
      <c r="A5" s="7"/>
      <c r="D5" s="1" t="s">
        <v>366</v>
      </c>
    </row>
    <row r="6" spans="1:6" s="4" customFormat="1" ht="15">
      <c r="A6" s="8"/>
      <c r="D6" s="1"/>
      <c r="F6" s="6"/>
    </row>
    <row r="7" spans="1:6" s="4" customFormat="1" ht="15">
      <c r="A7" s="8"/>
      <c r="B7" s="1"/>
      <c r="F7" s="6"/>
    </row>
    <row r="8" spans="1:6" s="4" customFormat="1" ht="12.75" customHeight="1">
      <c r="A8" s="225" t="s">
        <v>374</v>
      </c>
      <c r="B8" s="225"/>
      <c r="C8" s="225"/>
      <c r="D8" s="225"/>
      <c r="F8" s="6"/>
    </row>
    <row r="9" spans="1:4" s="4" customFormat="1" ht="29.25" customHeight="1">
      <c r="A9" s="225"/>
      <c r="B9" s="225"/>
      <c r="C9" s="225"/>
      <c r="D9" s="225"/>
    </row>
    <row r="10" spans="1:4" s="4" customFormat="1" ht="12.75" customHeight="1">
      <c r="A10" s="9"/>
      <c r="B10" s="10"/>
      <c r="D10" s="16" t="s">
        <v>23</v>
      </c>
    </row>
    <row r="11" spans="1:4" s="4" customFormat="1" ht="21" customHeight="1">
      <c r="A11" s="226" t="s">
        <v>32</v>
      </c>
      <c r="B11" s="228" t="s">
        <v>175</v>
      </c>
      <c r="C11" s="228" t="s">
        <v>28</v>
      </c>
      <c r="D11" s="228"/>
    </row>
    <row r="12" spans="1:4" s="4" customFormat="1" ht="32.25" customHeight="1">
      <c r="A12" s="227"/>
      <c r="B12" s="228"/>
      <c r="C12" s="148" t="s">
        <v>359</v>
      </c>
      <c r="D12" s="12" t="s">
        <v>368</v>
      </c>
    </row>
    <row r="13" spans="1:4" s="4" customFormat="1" ht="32.25" customHeight="1">
      <c r="A13" s="49" t="s">
        <v>177</v>
      </c>
      <c r="B13" s="50" t="s">
        <v>33</v>
      </c>
      <c r="C13" s="133">
        <f>C14+C16+C17+C21+C22</f>
        <v>1948.73075</v>
      </c>
      <c r="D13" s="133">
        <f>D14+D16+D17+D21+D22</f>
        <v>1903.7129499999999</v>
      </c>
    </row>
    <row r="14" spans="1:4" s="4" customFormat="1" ht="43.5" customHeight="1">
      <c r="A14" s="51" t="s">
        <v>178</v>
      </c>
      <c r="B14" s="2" t="s">
        <v>179</v>
      </c>
      <c r="C14" s="134">
        <v>657.70723</v>
      </c>
      <c r="D14" s="134">
        <v>655.08795</v>
      </c>
    </row>
    <row r="15" spans="1:4" s="4" customFormat="1" ht="30.75" customHeight="1" hidden="1">
      <c r="A15" s="51" t="s">
        <v>180</v>
      </c>
      <c r="B15" s="2" t="s">
        <v>181</v>
      </c>
      <c r="C15" s="134"/>
      <c r="D15" s="135"/>
    </row>
    <row r="16" spans="1:4" s="4" customFormat="1" ht="47.25" customHeight="1">
      <c r="A16" s="51" t="s">
        <v>182</v>
      </c>
      <c r="B16" s="2" t="s">
        <v>34</v>
      </c>
      <c r="C16" s="134">
        <v>613.28863</v>
      </c>
      <c r="D16" s="135">
        <v>570.89011</v>
      </c>
    </row>
    <row r="17" spans="1:4" s="4" customFormat="1" ht="29.25" customHeight="1">
      <c r="A17" s="51" t="s">
        <v>183</v>
      </c>
      <c r="B17" s="2" t="s">
        <v>184</v>
      </c>
      <c r="C17" s="134">
        <f>185.43-9.881</f>
        <v>175.549</v>
      </c>
      <c r="D17" s="134">
        <f>185.43-9.881</f>
        <v>175.549</v>
      </c>
    </row>
    <row r="18" spans="1:4" s="4" customFormat="1" ht="15" hidden="1">
      <c r="A18" s="51" t="s">
        <v>185</v>
      </c>
      <c r="B18" s="2" t="s">
        <v>98</v>
      </c>
      <c r="C18" s="134"/>
      <c r="D18" s="135"/>
    </row>
    <row r="19" spans="1:4" s="4" customFormat="1" ht="15" hidden="1">
      <c r="A19" s="51" t="s">
        <v>186</v>
      </c>
      <c r="B19" s="2" t="s">
        <v>99</v>
      </c>
      <c r="C19" s="136"/>
      <c r="D19" s="137"/>
    </row>
    <row r="20" spans="1:4" s="4" customFormat="1" ht="15" hidden="1">
      <c r="A20" s="51" t="s">
        <v>187</v>
      </c>
      <c r="B20" s="2" t="s">
        <v>35</v>
      </c>
      <c r="C20" s="134"/>
      <c r="D20" s="135"/>
    </row>
    <row r="21" spans="1:4" s="4" customFormat="1" ht="15">
      <c r="A21" s="51" t="s">
        <v>186</v>
      </c>
      <c r="B21" s="45" t="s">
        <v>99</v>
      </c>
      <c r="C21" s="134">
        <v>1</v>
      </c>
      <c r="D21" s="134">
        <v>1</v>
      </c>
    </row>
    <row r="22" spans="1:4" s="4" customFormat="1" ht="21.75" customHeight="1">
      <c r="A22" s="51" t="s">
        <v>187</v>
      </c>
      <c r="B22" s="45" t="s">
        <v>35</v>
      </c>
      <c r="C22" s="134">
        <v>501.18589</v>
      </c>
      <c r="D22" s="134">
        <v>501.18589</v>
      </c>
    </row>
    <row r="23" spans="1:4" s="4" customFormat="1" ht="14.25">
      <c r="A23" s="49" t="s">
        <v>188</v>
      </c>
      <c r="B23" s="52" t="s">
        <v>189</v>
      </c>
      <c r="C23" s="133">
        <f>C24</f>
        <v>184.1</v>
      </c>
      <c r="D23" s="133">
        <f>D24</f>
        <v>190.8</v>
      </c>
    </row>
    <row r="24" spans="1:4" s="4" customFormat="1" ht="24.75" customHeight="1">
      <c r="A24" s="51" t="s">
        <v>190</v>
      </c>
      <c r="B24" s="2" t="s">
        <v>36</v>
      </c>
      <c r="C24" s="134">
        <v>184.1</v>
      </c>
      <c r="D24" s="135">
        <v>190.8</v>
      </c>
    </row>
    <row r="25" spans="1:4" s="4" customFormat="1" ht="28.5" hidden="1">
      <c r="A25" s="49" t="s">
        <v>191</v>
      </c>
      <c r="B25" s="52" t="s">
        <v>37</v>
      </c>
      <c r="C25" s="133">
        <f>C27</f>
        <v>0</v>
      </c>
      <c r="D25" s="133">
        <f>D27</f>
        <v>0</v>
      </c>
    </row>
    <row r="26" spans="1:4" s="4" customFormat="1" ht="30.75" customHeight="1" hidden="1">
      <c r="A26" s="51" t="s">
        <v>192</v>
      </c>
      <c r="B26" s="2" t="s">
        <v>193</v>
      </c>
      <c r="C26" s="150"/>
      <c r="D26" s="137"/>
    </row>
    <row r="27" spans="1:4" s="4" customFormat="1" ht="31.5" customHeight="1" hidden="1">
      <c r="A27" s="51" t="s">
        <v>194</v>
      </c>
      <c r="B27" s="2" t="s">
        <v>357</v>
      </c>
      <c r="C27" s="134">
        <v>0</v>
      </c>
      <c r="D27" s="135">
        <v>0</v>
      </c>
    </row>
    <row r="28" spans="1:4" s="4" customFormat="1" ht="30" hidden="1">
      <c r="A28" s="51" t="s">
        <v>195</v>
      </c>
      <c r="B28" s="2" t="s">
        <v>100</v>
      </c>
      <c r="C28" s="137"/>
      <c r="D28" s="137"/>
    </row>
    <row r="29" spans="1:4" s="4" customFormat="1" ht="0.75" customHeight="1" hidden="1">
      <c r="A29" s="49" t="s">
        <v>196</v>
      </c>
      <c r="B29" s="50" t="s">
        <v>101</v>
      </c>
      <c r="C29" s="133"/>
      <c r="D29" s="133"/>
    </row>
    <row r="30" spans="1:4" s="4" customFormat="1" ht="15" hidden="1">
      <c r="A30" s="51" t="s">
        <v>197</v>
      </c>
      <c r="B30" s="2" t="s">
        <v>198</v>
      </c>
      <c r="C30" s="136"/>
      <c r="D30" s="137"/>
    </row>
    <row r="31" spans="1:4" s="4" customFormat="1" ht="15" hidden="1">
      <c r="A31" s="51" t="s">
        <v>199</v>
      </c>
      <c r="B31" s="2" t="s">
        <v>124</v>
      </c>
      <c r="C31" s="135"/>
      <c r="D31" s="135"/>
    </row>
    <row r="32" spans="1:4" s="4" customFormat="1" ht="15" hidden="1">
      <c r="A32" s="51" t="s">
        <v>200</v>
      </c>
      <c r="B32" s="2" t="s">
        <v>102</v>
      </c>
      <c r="C32" s="151"/>
      <c r="D32" s="151"/>
    </row>
    <row r="33" spans="1:4" s="4" customFormat="1" ht="15" hidden="1">
      <c r="A33" s="51" t="s">
        <v>201</v>
      </c>
      <c r="B33" s="2" t="s">
        <v>103</v>
      </c>
      <c r="C33" s="153"/>
      <c r="D33" s="153"/>
    </row>
    <row r="34" spans="1:4" s="4" customFormat="1" ht="15" hidden="1">
      <c r="A34" s="51" t="s">
        <v>202</v>
      </c>
      <c r="B34" s="2" t="s">
        <v>203</v>
      </c>
      <c r="C34" s="153"/>
      <c r="D34" s="153"/>
    </row>
    <row r="35" spans="1:4" s="121" customFormat="1" ht="15" hidden="1">
      <c r="A35" s="119" t="s">
        <v>196</v>
      </c>
      <c r="B35" s="120" t="s">
        <v>101</v>
      </c>
      <c r="C35" s="152">
        <f>C36+C37</f>
        <v>0</v>
      </c>
      <c r="D35" s="152">
        <f>D36+D37</f>
        <v>0</v>
      </c>
    </row>
    <row r="36" spans="1:4" s="4" customFormat="1" ht="15" hidden="1">
      <c r="A36" s="51" t="s">
        <v>197</v>
      </c>
      <c r="B36" s="2" t="s">
        <v>198</v>
      </c>
      <c r="C36" s="153"/>
      <c r="D36" s="153"/>
    </row>
    <row r="37" spans="1:4" s="4" customFormat="1" ht="15" hidden="1">
      <c r="A37" s="51" t="s">
        <v>201</v>
      </c>
      <c r="B37" s="2" t="s">
        <v>103</v>
      </c>
      <c r="C37" s="153">
        <v>0</v>
      </c>
      <c r="D37" s="153">
        <v>0</v>
      </c>
    </row>
    <row r="38" spans="1:4" s="4" customFormat="1" ht="14.25">
      <c r="A38" s="49" t="s">
        <v>204</v>
      </c>
      <c r="B38" s="50" t="s">
        <v>205</v>
      </c>
      <c r="C38" s="133">
        <f>C40+C41</f>
        <v>0.1</v>
      </c>
      <c r="D38" s="133">
        <f>D40+D41</f>
        <v>0</v>
      </c>
    </row>
    <row r="39" spans="1:4" s="4" customFormat="1" ht="15" hidden="1">
      <c r="A39" s="51" t="s">
        <v>206</v>
      </c>
      <c r="B39" s="2" t="s">
        <v>207</v>
      </c>
      <c r="C39" s="153"/>
      <c r="D39" s="153"/>
    </row>
    <row r="40" spans="1:4" s="4" customFormat="1" ht="15" hidden="1">
      <c r="A40" s="51" t="s">
        <v>208</v>
      </c>
      <c r="B40" s="2" t="s">
        <v>209</v>
      </c>
      <c r="C40" s="153"/>
      <c r="D40" s="153"/>
    </row>
    <row r="41" spans="1:4" s="4" customFormat="1" ht="15">
      <c r="A41" s="51" t="s">
        <v>210</v>
      </c>
      <c r="B41" s="2" t="s">
        <v>38</v>
      </c>
      <c r="C41" s="153">
        <v>0.1</v>
      </c>
      <c r="D41" s="153">
        <v>0</v>
      </c>
    </row>
    <row r="42" spans="1:4" s="4" customFormat="1" ht="14.25" customHeight="1" hidden="1">
      <c r="A42" s="51" t="s">
        <v>211</v>
      </c>
      <c r="B42" s="2" t="s">
        <v>212</v>
      </c>
      <c r="C42" s="153"/>
      <c r="D42" s="153"/>
    </row>
    <row r="43" spans="1:4" s="4" customFormat="1" ht="14.25" hidden="1">
      <c r="A43" s="49" t="s">
        <v>213</v>
      </c>
      <c r="B43" s="50" t="s">
        <v>104</v>
      </c>
      <c r="C43" s="133"/>
      <c r="D43" s="133"/>
    </row>
    <row r="44" spans="1:4" s="4" customFormat="1" ht="30" hidden="1">
      <c r="A44" s="51" t="s">
        <v>214</v>
      </c>
      <c r="B44" s="2" t="s">
        <v>105</v>
      </c>
      <c r="C44" s="153"/>
      <c r="D44" s="153"/>
    </row>
    <row r="45" spans="1:4" s="4" customFormat="1" ht="15" hidden="1">
      <c r="A45" s="51" t="s">
        <v>215</v>
      </c>
      <c r="B45" s="2" t="s">
        <v>106</v>
      </c>
      <c r="C45" s="153"/>
      <c r="D45" s="153"/>
    </row>
    <row r="46" spans="1:4" s="4" customFormat="1" ht="14.25">
      <c r="A46" s="49" t="s">
        <v>216</v>
      </c>
      <c r="B46" s="50" t="s">
        <v>66</v>
      </c>
      <c r="C46" s="133">
        <f>C47+C59</f>
        <v>646.30675</v>
      </c>
      <c r="D46" s="133">
        <f>D47+D59</f>
        <v>619.82705</v>
      </c>
    </row>
    <row r="47" spans="1:4" s="4" customFormat="1" ht="15">
      <c r="A47" s="51" t="s">
        <v>217</v>
      </c>
      <c r="B47" s="2" t="s">
        <v>39</v>
      </c>
      <c r="C47" s="153">
        <v>481.994</v>
      </c>
      <c r="D47" s="153">
        <v>482.371</v>
      </c>
    </row>
    <row r="48" spans="1:4" s="4" customFormat="1" ht="14.25" customHeight="1" hidden="1">
      <c r="A48" s="51" t="s">
        <v>218</v>
      </c>
      <c r="B48" s="2" t="s">
        <v>107</v>
      </c>
      <c r="C48" s="153"/>
      <c r="D48" s="153"/>
    </row>
    <row r="49" spans="1:4" s="4" customFormat="1" ht="14.25" hidden="1">
      <c r="A49" s="49" t="s">
        <v>219</v>
      </c>
      <c r="B49" s="50" t="s">
        <v>40</v>
      </c>
      <c r="C49" s="133"/>
      <c r="D49" s="133"/>
    </row>
    <row r="50" spans="1:4" s="4" customFormat="1" ht="15" hidden="1">
      <c r="A50" s="51" t="s">
        <v>220</v>
      </c>
      <c r="B50" s="2" t="s">
        <v>41</v>
      </c>
      <c r="C50" s="153"/>
      <c r="D50" s="153"/>
    </row>
    <row r="51" spans="1:4" s="4" customFormat="1" ht="15" hidden="1">
      <c r="A51" s="51" t="s">
        <v>221</v>
      </c>
      <c r="B51" s="2" t="s">
        <v>222</v>
      </c>
      <c r="C51" s="153"/>
      <c r="D51" s="153"/>
    </row>
    <row r="52" spans="1:4" s="4" customFormat="1" ht="14.25" hidden="1">
      <c r="A52" s="49" t="s">
        <v>223</v>
      </c>
      <c r="B52" s="50" t="s">
        <v>42</v>
      </c>
      <c r="C52" s="133"/>
      <c r="D52" s="133"/>
    </row>
    <row r="53" spans="1:4" s="4" customFormat="1" ht="15" hidden="1">
      <c r="A53" s="51" t="s">
        <v>224</v>
      </c>
      <c r="B53" s="2" t="s">
        <v>108</v>
      </c>
      <c r="C53" s="153"/>
      <c r="D53" s="153"/>
    </row>
    <row r="54" spans="1:4" s="4" customFormat="1" ht="15" hidden="1">
      <c r="A54" s="51" t="s">
        <v>225</v>
      </c>
      <c r="B54" s="2" t="s">
        <v>226</v>
      </c>
      <c r="C54" s="153"/>
      <c r="D54" s="153"/>
    </row>
    <row r="55" spans="1:4" s="4" customFormat="1" ht="0.75" customHeight="1" hidden="1">
      <c r="A55" s="49" t="s">
        <v>227</v>
      </c>
      <c r="B55" s="50" t="s">
        <v>228</v>
      </c>
      <c r="C55" s="133"/>
      <c r="D55" s="133"/>
    </row>
    <row r="56" spans="1:4" s="4" customFormat="1" ht="15" hidden="1">
      <c r="A56" s="51" t="s">
        <v>229</v>
      </c>
      <c r="B56" s="53" t="s">
        <v>109</v>
      </c>
      <c r="C56" s="153"/>
      <c r="D56" s="153"/>
    </row>
    <row r="57" spans="1:4" s="4" customFormat="1" ht="2.25" customHeight="1" hidden="1">
      <c r="A57" s="49" t="s">
        <v>230</v>
      </c>
      <c r="B57" s="52" t="s">
        <v>110</v>
      </c>
      <c r="C57" s="133"/>
      <c r="D57" s="133"/>
    </row>
    <row r="58" spans="1:4" s="4" customFormat="1" ht="15" hidden="1">
      <c r="A58" s="51" t="s">
        <v>231</v>
      </c>
      <c r="B58" s="53" t="s">
        <v>111</v>
      </c>
      <c r="C58" s="153"/>
      <c r="D58" s="153"/>
    </row>
    <row r="59" spans="1:4" s="4" customFormat="1" ht="15">
      <c r="A59" s="51" t="s">
        <v>218</v>
      </c>
      <c r="B59" s="53" t="s">
        <v>107</v>
      </c>
      <c r="C59" s="153">
        <v>164.31275</v>
      </c>
      <c r="D59" s="153">
        <v>137.45605</v>
      </c>
    </row>
    <row r="60" spans="1:4" s="4" customFormat="1" ht="14.25" hidden="1">
      <c r="A60" s="49" t="s">
        <v>342</v>
      </c>
      <c r="B60" s="50" t="s">
        <v>40</v>
      </c>
      <c r="C60" s="133">
        <f>C61</f>
        <v>0</v>
      </c>
      <c r="D60" s="133">
        <f>D61</f>
        <v>0</v>
      </c>
    </row>
    <row r="61" spans="1:4" s="4" customFormat="1" ht="15" hidden="1">
      <c r="A61" s="51" t="s">
        <v>343</v>
      </c>
      <c r="B61" s="53" t="s">
        <v>41</v>
      </c>
      <c r="C61" s="153"/>
      <c r="D61" s="153"/>
    </row>
    <row r="62" spans="1:4" s="4" customFormat="1" ht="32.25" customHeight="1">
      <c r="A62" s="49" t="s">
        <v>232</v>
      </c>
      <c r="B62" s="52" t="s">
        <v>375</v>
      </c>
      <c r="C62" s="133">
        <f>2850.5*0.025</f>
        <v>71.2625</v>
      </c>
      <c r="D62" s="133">
        <f>2857.2*0.05</f>
        <v>142.85999999999999</v>
      </c>
    </row>
    <row r="63" spans="1:4" s="4" customFormat="1" ht="30.75" customHeight="1">
      <c r="A63" s="229" t="s">
        <v>63</v>
      </c>
      <c r="B63" s="230"/>
      <c r="C63" s="154">
        <f>C46+C38+C35+C25+C23+C13+C62+C60</f>
        <v>2850.5</v>
      </c>
      <c r="D63" s="154">
        <f>D46+D38+D25+D23+D13+D35+D62+D60</f>
        <v>2857.2000000000003</v>
      </c>
    </row>
  </sheetData>
  <sheetProtection/>
  <mergeCells count="7">
    <mergeCell ref="A8:D9"/>
    <mergeCell ref="A11:A12"/>
    <mergeCell ref="B11:B12"/>
    <mergeCell ref="C11:D11"/>
    <mergeCell ref="A63:B63"/>
    <mergeCell ref="C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view="pageBreakPreview" zoomScaleSheetLayoutView="100" workbookViewId="0" topLeftCell="A1">
      <selection activeCell="K7" sqref="K7"/>
    </sheetView>
  </sheetViews>
  <sheetFormatPr defaultColWidth="9.00390625" defaultRowHeight="12.75"/>
  <cols>
    <col min="1" max="1" width="5.00390625" style="4" customWidth="1"/>
    <col min="2" max="2" width="53.75390625" style="4" customWidth="1"/>
    <col min="3" max="3" width="9.125" style="4" customWidth="1"/>
    <col min="4" max="4" width="13.25390625" style="4" customWidth="1"/>
    <col min="5" max="5" width="6.375" style="4" customWidth="1"/>
    <col min="6" max="6" width="12.00390625" style="4" customWidth="1"/>
    <col min="7" max="7" width="7.875" style="4" customWidth="1"/>
    <col min="8" max="8" width="11.25390625" style="4" bestFit="1" customWidth="1"/>
    <col min="9" max="9" width="9.125" style="4" customWidth="1"/>
    <col min="10" max="10" width="9.375" style="4" bestFit="1" customWidth="1"/>
    <col min="11" max="16384" width="9.125" style="4" customWidth="1"/>
  </cols>
  <sheetData>
    <row r="1" spans="3:8" ht="15.75" customHeight="1">
      <c r="C1" s="4" t="s">
        <v>165</v>
      </c>
      <c r="H1" s="1" t="s">
        <v>131</v>
      </c>
    </row>
    <row r="2" ht="12.75" customHeight="1">
      <c r="H2" s="1" t="s">
        <v>395</v>
      </c>
    </row>
    <row r="3" ht="12.75" customHeight="1">
      <c r="H3" s="1" t="s">
        <v>388</v>
      </c>
    </row>
    <row r="4" spans="2:8" ht="15">
      <c r="B4" s="6"/>
      <c r="H4" s="1" t="s">
        <v>389</v>
      </c>
    </row>
    <row r="5" spans="2:8" ht="12.75" customHeight="1">
      <c r="B5" s="7"/>
      <c r="H5" s="1" t="s">
        <v>390</v>
      </c>
    </row>
    <row r="6" spans="2:8" ht="15">
      <c r="B6" s="8"/>
      <c r="G6" s="6"/>
      <c r="H6" s="1"/>
    </row>
    <row r="7" spans="2:7" ht="15">
      <c r="B7" s="8"/>
      <c r="C7" s="1"/>
      <c r="G7" s="6"/>
    </row>
    <row r="8" spans="1:8" ht="12.75" customHeight="1">
      <c r="A8" s="221" t="s">
        <v>376</v>
      </c>
      <c r="B8" s="221"/>
      <c r="C8" s="221"/>
      <c r="D8" s="221"/>
      <c r="E8" s="221"/>
      <c r="F8" s="221"/>
      <c r="G8" s="221"/>
      <c r="H8" s="221"/>
    </row>
    <row r="9" spans="1:8" ht="21.75" customHeight="1">
      <c r="A9" s="221"/>
      <c r="B9" s="221"/>
      <c r="C9" s="221"/>
      <c r="D9" s="221"/>
      <c r="E9" s="221"/>
      <c r="F9" s="221"/>
      <c r="G9" s="221"/>
      <c r="H9" s="221"/>
    </row>
    <row r="10" spans="2:8" ht="12.75" customHeight="1">
      <c r="B10" s="9"/>
      <c r="C10" s="10"/>
      <c r="H10" s="16" t="s">
        <v>23</v>
      </c>
    </row>
    <row r="11" spans="1:8" ht="12.75">
      <c r="A11" s="231" t="s">
        <v>17</v>
      </c>
      <c r="B11" s="231" t="s">
        <v>43</v>
      </c>
      <c r="C11" s="232" t="s">
        <v>44</v>
      </c>
      <c r="D11" s="232" t="s">
        <v>45</v>
      </c>
      <c r="E11" s="232" t="s">
        <v>46</v>
      </c>
      <c r="F11" s="232" t="s">
        <v>47</v>
      </c>
      <c r="G11" s="232" t="s">
        <v>48</v>
      </c>
      <c r="H11" s="233" t="s">
        <v>22</v>
      </c>
    </row>
    <row r="12" spans="1:8" ht="12.75">
      <c r="A12" s="231"/>
      <c r="B12" s="231"/>
      <c r="C12" s="234"/>
      <c r="D12" s="232"/>
      <c r="E12" s="232"/>
      <c r="F12" s="232"/>
      <c r="G12" s="232"/>
      <c r="H12" s="233"/>
    </row>
    <row r="13" spans="1:10" ht="12.75">
      <c r="A13" s="235">
        <v>1</v>
      </c>
      <c r="B13" s="30" t="s">
        <v>174</v>
      </c>
      <c r="C13" s="149" t="s">
        <v>168</v>
      </c>
      <c r="D13" s="170"/>
      <c r="E13" s="37"/>
      <c r="F13" s="37"/>
      <c r="G13" s="27"/>
      <c r="H13" s="138">
        <f>H14+H91+H101+H109+H115+H152+H169+H175+H190+H196</f>
        <v>3625.35788956</v>
      </c>
      <c r="I13" s="46"/>
      <c r="J13" s="46"/>
    </row>
    <row r="14" spans="1:8" ht="12.75">
      <c r="A14" s="235"/>
      <c r="B14" s="31" t="s">
        <v>33</v>
      </c>
      <c r="C14" s="28">
        <v>991</v>
      </c>
      <c r="D14" s="177" t="s">
        <v>49</v>
      </c>
      <c r="E14" s="26"/>
      <c r="F14" s="26"/>
      <c r="G14" s="26"/>
      <c r="H14" s="178">
        <f>H15+H27+H59+H75+H70+H66</f>
        <v>2439.02257956</v>
      </c>
    </row>
    <row r="15" spans="1:8" ht="25.5">
      <c r="A15" s="235"/>
      <c r="B15" s="32" t="s">
        <v>50</v>
      </c>
      <c r="C15" s="149" t="s">
        <v>168</v>
      </c>
      <c r="D15" s="179" t="s">
        <v>49</v>
      </c>
      <c r="E15" s="104" t="s">
        <v>51</v>
      </c>
      <c r="F15" s="27"/>
      <c r="G15" s="27"/>
      <c r="H15" s="138">
        <f>H16</f>
        <v>764.84284</v>
      </c>
    </row>
    <row r="16" spans="1:8" ht="12.75">
      <c r="A16" s="235"/>
      <c r="B16" s="33" t="s">
        <v>256</v>
      </c>
      <c r="C16" s="149" t="s">
        <v>168</v>
      </c>
      <c r="D16" s="149" t="s">
        <v>49</v>
      </c>
      <c r="E16" s="27" t="s">
        <v>51</v>
      </c>
      <c r="F16" s="27" t="s">
        <v>257</v>
      </c>
      <c r="G16" s="27"/>
      <c r="H16" s="111">
        <f>H17</f>
        <v>764.84284</v>
      </c>
    </row>
    <row r="17" spans="1:8" ht="12.75">
      <c r="A17" s="235"/>
      <c r="B17" s="33" t="s">
        <v>258</v>
      </c>
      <c r="C17" s="149" t="s">
        <v>168</v>
      </c>
      <c r="D17" s="149" t="s">
        <v>49</v>
      </c>
      <c r="E17" s="27" t="s">
        <v>51</v>
      </c>
      <c r="F17" s="27" t="s">
        <v>259</v>
      </c>
      <c r="G17" s="27"/>
      <c r="H17" s="111">
        <f>H21+H18</f>
        <v>764.84284</v>
      </c>
    </row>
    <row r="18" spans="1:8" ht="12.75">
      <c r="A18" s="235"/>
      <c r="B18" s="33" t="s">
        <v>260</v>
      </c>
      <c r="C18" s="149" t="s">
        <v>168</v>
      </c>
      <c r="D18" s="149" t="s">
        <v>49</v>
      </c>
      <c r="E18" s="27" t="s">
        <v>51</v>
      </c>
      <c r="F18" s="27" t="s">
        <v>261</v>
      </c>
      <c r="G18" s="27"/>
      <c r="H18" s="111">
        <f>H19+H20</f>
        <v>755.77284</v>
      </c>
    </row>
    <row r="19" spans="1:8" ht="12.75">
      <c r="A19" s="235"/>
      <c r="B19" s="33" t="s">
        <v>262</v>
      </c>
      <c r="C19" s="149" t="s">
        <v>168</v>
      </c>
      <c r="D19" s="149" t="s">
        <v>49</v>
      </c>
      <c r="E19" s="27" t="s">
        <v>51</v>
      </c>
      <c r="F19" s="27" t="s">
        <v>261</v>
      </c>
      <c r="G19" s="27" t="s">
        <v>112</v>
      </c>
      <c r="H19" s="111">
        <f>505.73445+74.73625</f>
        <v>580.4707</v>
      </c>
    </row>
    <row r="20" spans="1:8" ht="38.25">
      <c r="A20" s="235"/>
      <c r="B20" s="33" t="s">
        <v>263</v>
      </c>
      <c r="C20" s="149" t="s">
        <v>168</v>
      </c>
      <c r="D20" s="149" t="s">
        <v>49</v>
      </c>
      <c r="E20" s="27" t="s">
        <v>51</v>
      </c>
      <c r="F20" s="27" t="s">
        <v>261</v>
      </c>
      <c r="G20" s="27" t="s">
        <v>264</v>
      </c>
      <c r="H20" s="111">
        <f>160.82765+14.47449</f>
        <v>175.30214</v>
      </c>
    </row>
    <row r="21" spans="1:8" ht="31.5" customHeight="1">
      <c r="A21" s="235"/>
      <c r="B21" s="33" t="s">
        <v>316</v>
      </c>
      <c r="C21" s="149" t="s">
        <v>168</v>
      </c>
      <c r="D21" s="149" t="s">
        <v>49</v>
      </c>
      <c r="E21" s="27" t="s">
        <v>51</v>
      </c>
      <c r="F21" s="27" t="s">
        <v>315</v>
      </c>
      <c r="G21" s="27"/>
      <c r="H21" s="111">
        <f>H22+H23</f>
        <v>9.07</v>
      </c>
    </row>
    <row r="22" spans="1:10" ht="18.75" customHeight="1">
      <c r="A22" s="235"/>
      <c r="B22" s="33" t="s">
        <v>262</v>
      </c>
      <c r="C22" s="149" t="s">
        <v>168</v>
      </c>
      <c r="D22" s="149" t="s">
        <v>49</v>
      </c>
      <c r="E22" s="27" t="s">
        <v>51</v>
      </c>
      <c r="F22" s="27" t="s">
        <v>315</v>
      </c>
      <c r="G22" s="27" t="s">
        <v>112</v>
      </c>
      <c r="H22" s="111">
        <v>7.88</v>
      </c>
      <c r="J22" s="146"/>
    </row>
    <row r="23" spans="1:8" ht="39.75" customHeight="1">
      <c r="A23" s="235"/>
      <c r="B23" s="33" t="s">
        <v>263</v>
      </c>
      <c r="C23" s="149" t="s">
        <v>168</v>
      </c>
      <c r="D23" s="149" t="s">
        <v>49</v>
      </c>
      <c r="E23" s="27" t="s">
        <v>51</v>
      </c>
      <c r="F23" s="27" t="s">
        <v>315</v>
      </c>
      <c r="G23" s="27" t="s">
        <v>264</v>
      </c>
      <c r="H23" s="111">
        <v>1.19</v>
      </c>
    </row>
    <row r="24" spans="1:8" ht="39.75" customHeight="1" hidden="1">
      <c r="A24" s="235"/>
      <c r="B24" s="33" t="s">
        <v>316</v>
      </c>
      <c r="C24" s="149" t="s">
        <v>168</v>
      </c>
      <c r="D24" s="149" t="s">
        <v>49</v>
      </c>
      <c r="E24" s="27" t="s">
        <v>51</v>
      </c>
      <c r="F24" s="27" t="s">
        <v>315</v>
      </c>
      <c r="G24" s="27"/>
      <c r="H24" s="111">
        <f>H25+H26</f>
        <v>0</v>
      </c>
    </row>
    <row r="25" spans="1:8" ht="39.75" customHeight="1" hidden="1">
      <c r="A25" s="235"/>
      <c r="B25" s="33" t="s">
        <v>262</v>
      </c>
      <c r="C25" s="149" t="s">
        <v>168</v>
      </c>
      <c r="D25" s="149" t="s">
        <v>49</v>
      </c>
      <c r="E25" s="27" t="s">
        <v>51</v>
      </c>
      <c r="F25" s="27" t="s">
        <v>315</v>
      </c>
      <c r="G25" s="27" t="s">
        <v>112</v>
      </c>
      <c r="H25" s="111"/>
    </row>
    <row r="26" spans="1:8" ht="39.75" customHeight="1" hidden="1">
      <c r="A26" s="235"/>
      <c r="B26" s="33" t="s">
        <v>313</v>
      </c>
      <c r="C26" s="149" t="s">
        <v>168</v>
      </c>
      <c r="D26" s="149" t="s">
        <v>49</v>
      </c>
      <c r="E26" s="27" t="s">
        <v>51</v>
      </c>
      <c r="F26" s="27" t="s">
        <v>315</v>
      </c>
      <c r="G26" s="27" t="s">
        <v>264</v>
      </c>
      <c r="H26" s="111"/>
    </row>
    <row r="27" spans="1:10" ht="38.25">
      <c r="A27" s="235"/>
      <c r="B27" s="32" t="s">
        <v>34</v>
      </c>
      <c r="C27" s="149" t="s">
        <v>168</v>
      </c>
      <c r="D27" s="170" t="s">
        <v>49</v>
      </c>
      <c r="E27" s="37" t="s">
        <v>52</v>
      </c>
      <c r="F27" s="27"/>
      <c r="G27" s="27"/>
      <c r="H27" s="138">
        <f>H28</f>
        <v>860.59365</v>
      </c>
      <c r="J27" s="146"/>
    </row>
    <row r="28" spans="1:8" ht="12.75">
      <c r="A28" s="235"/>
      <c r="B28" s="33" t="s">
        <v>256</v>
      </c>
      <c r="C28" s="149" t="s">
        <v>168</v>
      </c>
      <c r="D28" s="149" t="s">
        <v>49</v>
      </c>
      <c r="E28" s="27" t="s">
        <v>52</v>
      </c>
      <c r="F28" s="27" t="s">
        <v>257</v>
      </c>
      <c r="G28" s="27"/>
      <c r="H28" s="111">
        <f>H29</f>
        <v>860.59365</v>
      </c>
    </row>
    <row r="29" spans="1:8" ht="12.75">
      <c r="A29" s="235"/>
      <c r="B29" s="33" t="s">
        <v>258</v>
      </c>
      <c r="C29" s="149" t="s">
        <v>168</v>
      </c>
      <c r="D29" s="149" t="s">
        <v>49</v>
      </c>
      <c r="E29" s="27" t="s">
        <v>52</v>
      </c>
      <c r="F29" s="27" t="s">
        <v>259</v>
      </c>
      <c r="G29" s="27"/>
      <c r="H29" s="111">
        <f>H30+H38+H41+H43</f>
        <v>860.59365</v>
      </c>
    </row>
    <row r="30" spans="1:10" ht="12.75">
      <c r="A30" s="235"/>
      <c r="B30" s="33" t="s">
        <v>260</v>
      </c>
      <c r="C30" s="149" t="s">
        <v>168</v>
      </c>
      <c r="D30" s="149" t="s">
        <v>49</v>
      </c>
      <c r="E30" s="27" t="s">
        <v>52</v>
      </c>
      <c r="F30" s="27" t="s">
        <v>261</v>
      </c>
      <c r="G30" s="27"/>
      <c r="H30" s="111">
        <f>H31+H32+H35+H36+H37</f>
        <v>432.98363</v>
      </c>
      <c r="J30" s="146"/>
    </row>
    <row r="31" spans="1:8" ht="12.75">
      <c r="A31" s="235"/>
      <c r="B31" s="33" t="s">
        <v>331</v>
      </c>
      <c r="C31" s="149" t="s">
        <v>168</v>
      </c>
      <c r="D31" s="149" t="s">
        <v>49</v>
      </c>
      <c r="E31" s="27" t="s">
        <v>52</v>
      </c>
      <c r="F31" s="27" t="s">
        <v>261</v>
      </c>
      <c r="G31" s="27" t="s">
        <v>112</v>
      </c>
      <c r="H31" s="111">
        <v>332.55271</v>
      </c>
    </row>
    <row r="32" spans="1:8" ht="38.25">
      <c r="A32" s="235"/>
      <c r="B32" s="33" t="s">
        <v>350</v>
      </c>
      <c r="C32" s="149" t="s">
        <v>168</v>
      </c>
      <c r="D32" s="149" t="s">
        <v>49</v>
      </c>
      <c r="E32" s="27" t="s">
        <v>52</v>
      </c>
      <c r="F32" s="27" t="s">
        <v>261</v>
      </c>
      <c r="G32" s="27" t="s">
        <v>264</v>
      </c>
      <c r="H32" s="111">
        <v>100.43092</v>
      </c>
    </row>
    <row r="33" spans="1:8" ht="25.5" hidden="1">
      <c r="A33" s="235"/>
      <c r="B33" s="72" t="s">
        <v>265</v>
      </c>
      <c r="C33" s="149" t="s">
        <v>168</v>
      </c>
      <c r="D33" s="149" t="s">
        <v>49</v>
      </c>
      <c r="E33" s="27" t="s">
        <v>52</v>
      </c>
      <c r="F33" s="27" t="s">
        <v>261</v>
      </c>
      <c r="G33" s="27"/>
      <c r="H33" s="111">
        <f>H34</f>
        <v>0</v>
      </c>
    </row>
    <row r="34" spans="1:8" ht="12.75" hidden="1">
      <c r="A34" s="235"/>
      <c r="B34" s="33" t="s">
        <v>114</v>
      </c>
      <c r="C34" s="149" t="s">
        <v>168</v>
      </c>
      <c r="D34" s="149" t="s">
        <v>49</v>
      </c>
      <c r="E34" s="27" t="s">
        <v>52</v>
      </c>
      <c r="F34" s="27" t="s">
        <v>261</v>
      </c>
      <c r="G34" s="27" t="s">
        <v>119</v>
      </c>
      <c r="H34" s="111"/>
    </row>
    <row r="35" spans="1:8" ht="12.75" hidden="1">
      <c r="A35" s="235"/>
      <c r="B35" s="33"/>
      <c r="C35" s="149" t="s">
        <v>168</v>
      </c>
      <c r="D35" s="149" t="s">
        <v>49</v>
      </c>
      <c r="E35" s="27" t="s">
        <v>52</v>
      </c>
      <c r="F35" s="27" t="s">
        <v>261</v>
      </c>
      <c r="G35" s="27"/>
      <c r="H35" s="111"/>
    </row>
    <row r="36" spans="1:8" ht="12.75" hidden="1">
      <c r="A36" s="235"/>
      <c r="B36" s="33"/>
      <c r="C36" s="149" t="s">
        <v>168</v>
      </c>
      <c r="D36" s="149" t="s">
        <v>49</v>
      </c>
      <c r="E36" s="27" t="s">
        <v>52</v>
      </c>
      <c r="F36" s="27" t="s">
        <v>261</v>
      </c>
      <c r="G36" s="27"/>
      <c r="H36" s="111"/>
    </row>
    <row r="37" spans="1:8" ht="12.75" hidden="1">
      <c r="A37" s="235"/>
      <c r="B37" s="33" t="s">
        <v>349</v>
      </c>
      <c r="C37" s="149" t="s">
        <v>168</v>
      </c>
      <c r="D37" s="149" t="s">
        <v>49</v>
      </c>
      <c r="E37" s="27" t="s">
        <v>52</v>
      </c>
      <c r="F37" s="27" t="s">
        <v>261</v>
      </c>
      <c r="G37" s="27" t="s">
        <v>118</v>
      </c>
      <c r="H37" s="111"/>
    </row>
    <row r="38" spans="1:10" ht="12.75">
      <c r="A38" s="235"/>
      <c r="B38" s="33" t="s">
        <v>268</v>
      </c>
      <c r="C38" s="149" t="s">
        <v>168</v>
      </c>
      <c r="D38" s="149" t="s">
        <v>49</v>
      </c>
      <c r="E38" s="27" t="s">
        <v>52</v>
      </c>
      <c r="F38" s="27" t="s">
        <v>269</v>
      </c>
      <c r="G38" s="27"/>
      <c r="H38" s="111">
        <f>H39+H40</f>
        <v>181.38604</v>
      </c>
      <c r="J38" s="146"/>
    </row>
    <row r="39" spans="1:8" ht="12.75">
      <c r="A39" s="235"/>
      <c r="B39" s="33" t="s">
        <v>331</v>
      </c>
      <c r="C39" s="149" t="s">
        <v>168</v>
      </c>
      <c r="D39" s="149" t="s">
        <v>49</v>
      </c>
      <c r="E39" s="27" t="s">
        <v>52</v>
      </c>
      <c r="F39" s="27" t="s">
        <v>269</v>
      </c>
      <c r="G39" s="27" t="s">
        <v>112</v>
      </c>
      <c r="H39" s="111">
        <v>139.54535</v>
      </c>
    </row>
    <row r="40" spans="1:8" ht="38.25">
      <c r="A40" s="235"/>
      <c r="B40" s="33" t="s">
        <v>350</v>
      </c>
      <c r="C40" s="149" t="s">
        <v>168</v>
      </c>
      <c r="D40" s="149" t="s">
        <v>49</v>
      </c>
      <c r="E40" s="27" t="s">
        <v>52</v>
      </c>
      <c r="F40" s="27" t="s">
        <v>269</v>
      </c>
      <c r="G40" s="27" t="s">
        <v>264</v>
      </c>
      <c r="H40" s="111">
        <f>9.13008+32.71061</f>
        <v>41.84069</v>
      </c>
    </row>
    <row r="41" spans="1:8" ht="51">
      <c r="A41" s="235"/>
      <c r="B41" s="72" t="s">
        <v>266</v>
      </c>
      <c r="C41" s="149" t="s">
        <v>168</v>
      </c>
      <c r="D41" s="149" t="s">
        <v>49</v>
      </c>
      <c r="E41" s="27" t="s">
        <v>52</v>
      </c>
      <c r="F41" s="27" t="s">
        <v>267</v>
      </c>
      <c r="G41" s="27"/>
      <c r="H41" s="111">
        <f>H42</f>
        <v>1.6</v>
      </c>
    </row>
    <row r="42" spans="1:8" ht="12.75">
      <c r="A42" s="235"/>
      <c r="B42" s="33" t="s">
        <v>349</v>
      </c>
      <c r="C42" s="149" t="s">
        <v>168</v>
      </c>
      <c r="D42" s="149" t="s">
        <v>49</v>
      </c>
      <c r="E42" s="27" t="s">
        <v>52</v>
      </c>
      <c r="F42" s="27" t="s">
        <v>267</v>
      </c>
      <c r="G42" s="27" t="s">
        <v>118</v>
      </c>
      <c r="H42" s="111">
        <v>1.6</v>
      </c>
    </row>
    <row r="43" spans="1:8" ht="12.75">
      <c r="A43" s="235"/>
      <c r="B43" s="33" t="s">
        <v>268</v>
      </c>
      <c r="C43" s="149" t="s">
        <v>168</v>
      </c>
      <c r="D43" s="149" t="s">
        <v>49</v>
      </c>
      <c r="E43" s="27" t="s">
        <v>52</v>
      </c>
      <c r="F43" s="27" t="s">
        <v>269</v>
      </c>
      <c r="G43" s="27"/>
      <c r="H43" s="111">
        <f>H47+H48+H49+H58</f>
        <v>244.62398000000002</v>
      </c>
    </row>
    <row r="44" spans="1:8" ht="27.75" customHeight="1" hidden="1">
      <c r="A44" s="235"/>
      <c r="B44" s="33" t="s">
        <v>262</v>
      </c>
      <c r="C44" s="149" t="s">
        <v>168</v>
      </c>
      <c r="D44" s="149" t="s">
        <v>49</v>
      </c>
      <c r="E44" s="27" t="s">
        <v>52</v>
      </c>
      <c r="F44" s="27" t="s">
        <v>269</v>
      </c>
      <c r="G44" s="27" t="s">
        <v>112</v>
      </c>
      <c r="H44" s="111">
        <v>0</v>
      </c>
    </row>
    <row r="45" spans="1:8" ht="31.5" customHeight="1" hidden="1">
      <c r="A45" s="235"/>
      <c r="B45" s="33" t="s">
        <v>263</v>
      </c>
      <c r="C45" s="149" t="s">
        <v>168</v>
      </c>
      <c r="D45" s="149" t="s">
        <v>49</v>
      </c>
      <c r="E45" s="27" t="s">
        <v>52</v>
      </c>
      <c r="F45" s="27" t="s">
        <v>269</v>
      </c>
      <c r="G45" s="27" t="s">
        <v>264</v>
      </c>
      <c r="H45" s="111">
        <v>0</v>
      </c>
    </row>
    <row r="46" spans="1:8" ht="27.75" customHeight="1" hidden="1">
      <c r="A46" s="235"/>
      <c r="B46" s="33" t="s">
        <v>113</v>
      </c>
      <c r="C46" s="149" t="s">
        <v>168</v>
      </c>
      <c r="D46" s="149" t="s">
        <v>49</v>
      </c>
      <c r="E46" s="27" t="s">
        <v>52</v>
      </c>
      <c r="F46" s="27" t="s">
        <v>269</v>
      </c>
      <c r="G46" s="27" t="s">
        <v>117</v>
      </c>
      <c r="H46" s="111"/>
    </row>
    <row r="47" spans="1:8" ht="16.5" customHeight="1">
      <c r="A47" s="235"/>
      <c r="B47" s="33" t="s">
        <v>339</v>
      </c>
      <c r="C47" s="149" t="s">
        <v>168</v>
      </c>
      <c r="D47" s="149" t="s">
        <v>49</v>
      </c>
      <c r="E47" s="27" t="s">
        <v>52</v>
      </c>
      <c r="F47" s="27" t="s">
        <v>269</v>
      </c>
      <c r="G47" s="27" t="s">
        <v>118</v>
      </c>
      <c r="H47" s="111">
        <f>197.85398+2.25</f>
        <v>200.10398</v>
      </c>
    </row>
    <row r="48" spans="1:8" ht="17.25" customHeight="1">
      <c r="A48" s="235"/>
      <c r="B48" s="33" t="s">
        <v>339</v>
      </c>
      <c r="C48" s="149" t="s">
        <v>168</v>
      </c>
      <c r="D48" s="149" t="s">
        <v>49</v>
      </c>
      <c r="E48" s="27" t="s">
        <v>52</v>
      </c>
      <c r="F48" s="27" t="s">
        <v>269</v>
      </c>
      <c r="G48" s="27" t="s">
        <v>360</v>
      </c>
      <c r="H48" s="111">
        <v>36.52</v>
      </c>
    </row>
    <row r="49" spans="1:8" ht="15.75" customHeight="1">
      <c r="A49" s="235"/>
      <c r="B49" s="167" t="s">
        <v>352</v>
      </c>
      <c r="C49" s="27" t="s">
        <v>168</v>
      </c>
      <c r="D49" s="27" t="s">
        <v>49</v>
      </c>
      <c r="E49" s="27" t="s">
        <v>52</v>
      </c>
      <c r="F49" s="27" t="s">
        <v>269</v>
      </c>
      <c r="G49" s="27" t="s">
        <v>120</v>
      </c>
      <c r="H49" s="111">
        <v>4</v>
      </c>
    </row>
    <row r="50" spans="1:8" ht="12.75" hidden="1">
      <c r="A50" s="235"/>
      <c r="B50" s="33" t="s">
        <v>115</v>
      </c>
      <c r="C50" s="149" t="s">
        <v>168</v>
      </c>
      <c r="D50" s="149" t="s">
        <v>49</v>
      </c>
      <c r="E50" s="27" t="s">
        <v>52</v>
      </c>
      <c r="F50" s="27" t="s">
        <v>269</v>
      </c>
      <c r="G50" s="27" t="s">
        <v>120</v>
      </c>
      <c r="H50" s="111">
        <v>0</v>
      </c>
    </row>
    <row r="51" spans="1:8" ht="38.25" hidden="1">
      <c r="A51" s="235"/>
      <c r="B51" s="32" t="s">
        <v>153</v>
      </c>
      <c r="C51" s="149" t="s">
        <v>168</v>
      </c>
      <c r="D51" s="170" t="s">
        <v>49</v>
      </c>
      <c r="E51" s="37" t="s">
        <v>53</v>
      </c>
      <c r="F51" s="27"/>
      <c r="G51" s="27"/>
      <c r="H51" s="138">
        <v>0</v>
      </c>
    </row>
    <row r="52" spans="1:8" ht="38.25" hidden="1">
      <c r="A52" s="235"/>
      <c r="B52" s="180" t="s">
        <v>133</v>
      </c>
      <c r="C52" s="181">
        <v>991</v>
      </c>
      <c r="D52" s="181" t="s">
        <v>49</v>
      </c>
      <c r="E52" s="77" t="s">
        <v>53</v>
      </c>
      <c r="F52" s="77" t="s">
        <v>170</v>
      </c>
      <c r="G52" s="182"/>
      <c r="H52" s="138">
        <v>0</v>
      </c>
    </row>
    <row r="53" spans="1:8" ht="12.75" hidden="1">
      <c r="A53" s="235"/>
      <c r="B53" s="33" t="s">
        <v>31</v>
      </c>
      <c r="C53" s="183">
        <v>991</v>
      </c>
      <c r="D53" s="183" t="s">
        <v>49</v>
      </c>
      <c r="E53" s="184" t="s">
        <v>53</v>
      </c>
      <c r="F53" s="184" t="s">
        <v>170</v>
      </c>
      <c r="G53" s="184" t="s">
        <v>125</v>
      </c>
      <c r="H53" s="138">
        <v>0</v>
      </c>
    </row>
    <row r="54" spans="1:8" ht="39.75" customHeight="1" hidden="1">
      <c r="A54" s="235"/>
      <c r="B54" s="72" t="s">
        <v>171</v>
      </c>
      <c r="C54" s="183">
        <v>991</v>
      </c>
      <c r="D54" s="183" t="s">
        <v>49</v>
      </c>
      <c r="E54" s="184" t="s">
        <v>53</v>
      </c>
      <c r="F54" s="184" t="s">
        <v>172</v>
      </c>
      <c r="G54" s="185"/>
      <c r="H54" s="138">
        <v>0</v>
      </c>
    </row>
    <row r="55" spans="1:8" ht="40.5" customHeight="1" hidden="1">
      <c r="A55" s="235"/>
      <c r="B55" s="72" t="s">
        <v>173</v>
      </c>
      <c r="C55" s="186">
        <v>991</v>
      </c>
      <c r="D55" s="186" t="s">
        <v>49</v>
      </c>
      <c r="E55" s="185" t="s">
        <v>53</v>
      </c>
      <c r="F55" s="185" t="s">
        <v>172</v>
      </c>
      <c r="G55" s="185" t="s">
        <v>125</v>
      </c>
      <c r="H55" s="138">
        <v>0</v>
      </c>
    </row>
    <row r="56" spans="1:8" ht="54.75" customHeight="1" hidden="1">
      <c r="A56" s="235"/>
      <c r="B56" s="72" t="s">
        <v>329</v>
      </c>
      <c r="C56" s="186">
        <v>991</v>
      </c>
      <c r="D56" s="186" t="s">
        <v>49</v>
      </c>
      <c r="E56" s="185" t="s">
        <v>52</v>
      </c>
      <c r="F56" s="185" t="s">
        <v>330</v>
      </c>
      <c r="G56" s="185"/>
      <c r="H56" s="138">
        <f>H57</f>
        <v>0</v>
      </c>
    </row>
    <row r="57" spans="1:8" ht="40.5" customHeight="1" hidden="1">
      <c r="A57" s="235"/>
      <c r="B57" s="72" t="s">
        <v>163</v>
      </c>
      <c r="C57" s="186">
        <v>991</v>
      </c>
      <c r="D57" s="186" t="s">
        <v>49</v>
      </c>
      <c r="E57" s="185" t="s">
        <v>52</v>
      </c>
      <c r="F57" s="185" t="s">
        <v>330</v>
      </c>
      <c r="G57" s="185" t="s">
        <v>118</v>
      </c>
      <c r="H57" s="138"/>
    </row>
    <row r="58" spans="1:8" ht="21" customHeight="1">
      <c r="A58" s="235"/>
      <c r="B58" s="72" t="s">
        <v>353</v>
      </c>
      <c r="C58" s="27" t="s">
        <v>168</v>
      </c>
      <c r="D58" s="27" t="s">
        <v>49</v>
      </c>
      <c r="E58" s="27" t="s">
        <v>52</v>
      </c>
      <c r="F58" s="27" t="s">
        <v>269</v>
      </c>
      <c r="G58" s="185" t="s">
        <v>351</v>
      </c>
      <c r="H58" s="111">
        <f>3+1</f>
        <v>4</v>
      </c>
    </row>
    <row r="59" spans="1:8" ht="51" customHeight="1">
      <c r="A59" s="235"/>
      <c r="B59" s="32" t="s">
        <v>153</v>
      </c>
      <c r="C59" s="149" t="s">
        <v>168</v>
      </c>
      <c r="D59" s="170" t="s">
        <v>49</v>
      </c>
      <c r="E59" s="37" t="s">
        <v>53</v>
      </c>
      <c r="F59" s="27"/>
      <c r="G59" s="27"/>
      <c r="H59" s="138">
        <f>H60</f>
        <v>303.3002</v>
      </c>
    </row>
    <row r="60" spans="1:8" ht="14.25" customHeight="1">
      <c r="A60" s="235"/>
      <c r="B60" s="33" t="s">
        <v>256</v>
      </c>
      <c r="C60" s="149" t="s">
        <v>168</v>
      </c>
      <c r="D60" s="149" t="s">
        <v>49</v>
      </c>
      <c r="E60" s="27" t="s">
        <v>53</v>
      </c>
      <c r="F60" s="27" t="s">
        <v>257</v>
      </c>
      <c r="G60" s="185"/>
      <c r="H60" s="111">
        <f>H61</f>
        <v>303.3002</v>
      </c>
    </row>
    <row r="61" spans="1:8" ht="15" customHeight="1">
      <c r="A61" s="235"/>
      <c r="B61" s="33" t="s">
        <v>258</v>
      </c>
      <c r="C61" s="149" t="s">
        <v>168</v>
      </c>
      <c r="D61" s="149" t="s">
        <v>49</v>
      </c>
      <c r="E61" s="27" t="s">
        <v>53</v>
      </c>
      <c r="F61" s="27" t="s">
        <v>259</v>
      </c>
      <c r="G61" s="185"/>
      <c r="H61" s="111">
        <f>H62+H64</f>
        <v>303.3002</v>
      </c>
    </row>
    <row r="62" spans="1:8" ht="28.5" customHeight="1">
      <c r="A62" s="235"/>
      <c r="B62" s="72" t="s">
        <v>270</v>
      </c>
      <c r="C62" s="187">
        <v>991</v>
      </c>
      <c r="D62" s="149" t="s">
        <v>49</v>
      </c>
      <c r="E62" s="27" t="s">
        <v>53</v>
      </c>
      <c r="F62" s="27" t="s">
        <v>271</v>
      </c>
      <c r="G62" s="27"/>
      <c r="H62" s="188">
        <f>H63</f>
        <v>293.4192</v>
      </c>
    </row>
    <row r="63" spans="1:8" ht="18.75" customHeight="1">
      <c r="A63" s="235"/>
      <c r="B63" s="33" t="s">
        <v>31</v>
      </c>
      <c r="C63" s="187">
        <v>991</v>
      </c>
      <c r="D63" s="149" t="s">
        <v>49</v>
      </c>
      <c r="E63" s="27" t="s">
        <v>53</v>
      </c>
      <c r="F63" s="27" t="s">
        <v>271</v>
      </c>
      <c r="G63" s="27" t="s">
        <v>125</v>
      </c>
      <c r="H63" s="188">
        <f>175.549+117.8702</f>
        <v>293.4192</v>
      </c>
    </row>
    <row r="64" spans="1:8" ht="29.25" customHeight="1">
      <c r="A64" s="235"/>
      <c r="B64" s="33" t="s">
        <v>272</v>
      </c>
      <c r="C64" s="187">
        <v>991</v>
      </c>
      <c r="D64" s="149" t="s">
        <v>49</v>
      </c>
      <c r="E64" s="27" t="s">
        <v>53</v>
      </c>
      <c r="F64" s="27" t="s">
        <v>273</v>
      </c>
      <c r="G64" s="27"/>
      <c r="H64" s="188">
        <f>H65</f>
        <v>9.881</v>
      </c>
    </row>
    <row r="65" spans="1:8" ht="15" customHeight="1">
      <c r="A65" s="235"/>
      <c r="B65" s="33" t="s">
        <v>31</v>
      </c>
      <c r="C65" s="187">
        <v>991</v>
      </c>
      <c r="D65" s="149" t="s">
        <v>49</v>
      </c>
      <c r="E65" s="27" t="s">
        <v>53</v>
      </c>
      <c r="F65" s="27" t="s">
        <v>273</v>
      </c>
      <c r="G65" s="27" t="s">
        <v>125</v>
      </c>
      <c r="H65" s="188">
        <v>9.881</v>
      </c>
    </row>
    <row r="66" spans="1:8" s="5" customFormat="1" ht="15" customHeight="1" hidden="1">
      <c r="A66" s="235"/>
      <c r="B66" s="32" t="s">
        <v>336</v>
      </c>
      <c r="C66" s="176">
        <v>991</v>
      </c>
      <c r="D66" s="170" t="s">
        <v>49</v>
      </c>
      <c r="E66" s="37" t="s">
        <v>334</v>
      </c>
      <c r="F66" s="37"/>
      <c r="G66" s="37"/>
      <c r="H66" s="189">
        <f>H67</f>
        <v>0</v>
      </c>
    </row>
    <row r="67" spans="1:8" ht="15" customHeight="1" hidden="1">
      <c r="A67" s="235"/>
      <c r="B67" s="33" t="s">
        <v>258</v>
      </c>
      <c r="C67" s="190">
        <v>991</v>
      </c>
      <c r="D67" s="149" t="s">
        <v>49</v>
      </c>
      <c r="E67" s="27" t="s">
        <v>334</v>
      </c>
      <c r="F67" s="27" t="s">
        <v>259</v>
      </c>
      <c r="G67" s="27"/>
      <c r="H67" s="188">
        <f>H69</f>
        <v>0</v>
      </c>
    </row>
    <row r="68" spans="1:8" ht="15" customHeight="1" hidden="1">
      <c r="A68" s="235"/>
      <c r="B68" s="33"/>
      <c r="C68" s="190">
        <v>991</v>
      </c>
      <c r="D68" s="149" t="s">
        <v>49</v>
      </c>
      <c r="E68" s="27" t="s">
        <v>334</v>
      </c>
      <c r="F68" s="27" t="s">
        <v>275</v>
      </c>
      <c r="G68" s="27"/>
      <c r="H68" s="188">
        <f>H69</f>
        <v>0</v>
      </c>
    </row>
    <row r="69" spans="1:8" ht="15" customHeight="1" hidden="1">
      <c r="A69" s="235"/>
      <c r="B69" s="33" t="s">
        <v>335</v>
      </c>
      <c r="C69" s="190">
        <v>991</v>
      </c>
      <c r="D69" s="149" t="s">
        <v>49</v>
      </c>
      <c r="E69" s="27" t="s">
        <v>334</v>
      </c>
      <c r="F69" s="27" t="s">
        <v>275</v>
      </c>
      <c r="G69" s="27" t="s">
        <v>118</v>
      </c>
      <c r="H69" s="188"/>
    </row>
    <row r="70" spans="1:8" ht="12.75">
      <c r="A70" s="235"/>
      <c r="B70" s="32" t="s">
        <v>99</v>
      </c>
      <c r="C70" s="149" t="s">
        <v>168</v>
      </c>
      <c r="D70" s="170" t="s">
        <v>49</v>
      </c>
      <c r="E70" s="37" t="s">
        <v>62</v>
      </c>
      <c r="F70" s="37"/>
      <c r="G70" s="37"/>
      <c r="H70" s="138">
        <f>H71</f>
        <v>1</v>
      </c>
    </row>
    <row r="71" spans="1:8" ht="12.75">
      <c r="A71" s="235"/>
      <c r="B71" s="33" t="s">
        <v>256</v>
      </c>
      <c r="C71" s="149" t="s">
        <v>168</v>
      </c>
      <c r="D71" s="149" t="s">
        <v>49</v>
      </c>
      <c r="E71" s="27" t="s">
        <v>62</v>
      </c>
      <c r="F71" s="27" t="s">
        <v>257</v>
      </c>
      <c r="G71" s="37"/>
      <c r="H71" s="111">
        <f>H72</f>
        <v>1</v>
      </c>
    </row>
    <row r="72" spans="1:8" ht="12.75">
      <c r="A72" s="235"/>
      <c r="B72" s="33" t="s">
        <v>258</v>
      </c>
      <c r="C72" s="149" t="s">
        <v>168</v>
      </c>
      <c r="D72" s="149" t="s">
        <v>49</v>
      </c>
      <c r="E72" s="27" t="s">
        <v>62</v>
      </c>
      <c r="F72" s="27" t="s">
        <v>259</v>
      </c>
      <c r="G72" s="37"/>
      <c r="H72" s="111">
        <f>H73</f>
        <v>1</v>
      </c>
    </row>
    <row r="73" spans="1:8" ht="12.75">
      <c r="A73" s="235"/>
      <c r="B73" s="33" t="s">
        <v>274</v>
      </c>
      <c r="C73" s="27" t="s">
        <v>168</v>
      </c>
      <c r="D73" s="27" t="s">
        <v>49</v>
      </c>
      <c r="E73" s="27" t="s">
        <v>62</v>
      </c>
      <c r="F73" s="27" t="s">
        <v>275</v>
      </c>
      <c r="G73" s="27"/>
      <c r="H73" s="111">
        <f>H74</f>
        <v>1</v>
      </c>
    </row>
    <row r="74" spans="1:8" ht="12.75">
      <c r="A74" s="235"/>
      <c r="B74" s="33" t="s">
        <v>154</v>
      </c>
      <c r="C74" s="27" t="s">
        <v>168</v>
      </c>
      <c r="D74" s="27" t="s">
        <v>49</v>
      </c>
      <c r="E74" s="27" t="s">
        <v>62</v>
      </c>
      <c r="F74" s="27" t="s">
        <v>275</v>
      </c>
      <c r="G74" s="27" t="s">
        <v>121</v>
      </c>
      <c r="H74" s="139">
        <v>1</v>
      </c>
    </row>
    <row r="75" spans="1:8" ht="12.75">
      <c r="A75" s="235"/>
      <c r="B75" s="32" t="s">
        <v>35</v>
      </c>
      <c r="C75" s="27" t="s">
        <v>168</v>
      </c>
      <c r="D75" s="37" t="s">
        <v>49</v>
      </c>
      <c r="E75" s="37" t="s">
        <v>54</v>
      </c>
      <c r="F75" s="27"/>
      <c r="G75" s="27"/>
      <c r="H75" s="140">
        <f>H77</f>
        <v>509.28588956</v>
      </c>
    </row>
    <row r="76" spans="1:8" ht="12.75">
      <c r="A76" s="235"/>
      <c r="B76" s="33" t="s">
        <v>256</v>
      </c>
      <c r="C76" s="27" t="s">
        <v>168</v>
      </c>
      <c r="D76" s="27" t="s">
        <v>49</v>
      </c>
      <c r="E76" s="27" t="s">
        <v>54</v>
      </c>
      <c r="F76" s="27" t="s">
        <v>257</v>
      </c>
      <c r="G76" s="27"/>
      <c r="H76" s="139">
        <f>H77</f>
        <v>509.28588956</v>
      </c>
    </row>
    <row r="77" spans="1:8" ht="12.75">
      <c r="A77" s="235"/>
      <c r="B77" s="33" t="s">
        <v>258</v>
      </c>
      <c r="C77" s="27" t="s">
        <v>168</v>
      </c>
      <c r="D77" s="27" t="s">
        <v>49</v>
      </c>
      <c r="E77" s="27" t="s">
        <v>54</v>
      </c>
      <c r="F77" s="27" t="s">
        <v>259</v>
      </c>
      <c r="G77" s="27"/>
      <c r="H77" s="139">
        <f>H78+H81+H89</f>
        <v>509.28588956</v>
      </c>
    </row>
    <row r="78" spans="1:8" ht="16.5" customHeight="1">
      <c r="A78" s="235"/>
      <c r="B78" s="33" t="s">
        <v>276</v>
      </c>
      <c r="C78" s="27" t="s">
        <v>168</v>
      </c>
      <c r="D78" s="27" t="s">
        <v>49</v>
      </c>
      <c r="E78" s="27" t="s">
        <v>54</v>
      </c>
      <c r="F78" s="27" t="s">
        <v>277</v>
      </c>
      <c r="G78" s="27"/>
      <c r="H78" s="139">
        <f>H79+H80</f>
        <v>486.10089</v>
      </c>
    </row>
    <row r="79" spans="1:8" ht="15" customHeight="1">
      <c r="A79" s="235"/>
      <c r="B79" s="33" t="s">
        <v>278</v>
      </c>
      <c r="C79" s="27" t="s">
        <v>168</v>
      </c>
      <c r="D79" s="27" t="s">
        <v>49</v>
      </c>
      <c r="E79" s="27" t="s">
        <v>54</v>
      </c>
      <c r="F79" s="27" t="s">
        <v>277</v>
      </c>
      <c r="G79" s="27" t="s">
        <v>150</v>
      </c>
      <c r="H79" s="139">
        <v>369.8504</v>
      </c>
    </row>
    <row r="80" spans="1:8" ht="38.25" customHeight="1">
      <c r="A80" s="235"/>
      <c r="B80" s="33" t="s">
        <v>279</v>
      </c>
      <c r="C80" s="27" t="s">
        <v>168</v>
      </c>
      <c r="D80" s="27" t="s">
        <v>49</v>
      </c>
      <c r="E80" s="27" t="s">
        <v>54</v>
      </c>
      <c r="F80" s="27" t="s">
        <v>277</v>
      </c>
      <c r="G80" s="27" t="s">
        <v>280</v>
      </c>
      <c r="H80" s="139">
        <v>116.25049</v>
      </c>
    </row>
    <row r="81" spans="1:8" ht="16.5" customHeight="1">
      <c r="A81" s="235"/>
      <c r="B81" s="33" t="s">
        <v>274</v>
      </c>
      <c r="C81" s="27" t="s">
        <v>168</v>
      </c>
      <c r="D81" s="27" t="s">
        <v>49</v>
      </c>
      <c r="E81" s="27" t="s">
        <v>54</v>
      </c>
      <c r="F81" s="27" t="s">
        <v>275</v>
      </c>
      <c r="G81" s="27"/>
      <c r="H81" s="139">
        <f>H82+H83+H88</f>
        <v>23.08499956</v>
      </c>
    </row>
    <row r="82" spans="1:8" ht="18" customHeight="1">
      <c r="A82" s="235"/>
      <c r="B82" s="33" t="s">
        <v>278</v>
      </c>
      <c r="C82" s="27" t="s">
        <v>168</v>
      </c>
      <c r="D82" s="27" t="s">
        <v>49</v>
      </c>
      <c r="E82" s="27" t="s">
        <v>54</v>
      </c>
      <c r="F82" s="27" t="s">
        <v>275</v>
      </c>
      <c r="G82" s="27" t="s">
        <v>150</v>
      </c>
      <c r="H82" s="139">
        <f>7.1006-0.9566</f>
        <v>6.144</v>
      </c>
    </row>
    <row r="83" spans="1:8" ht="38.25" customHeight="1">
      <c r="A83" s="235"/>
      <c r="B83" s="33" t="s">
        <v>279</v>
      </c>
      <c r="C83" s="27" t="s">
        <v>168</v>
      </c>
      <c r="D83" s="27" t="s">
        <v>49</v>
      </c>
      <c r="E83" s="27" t="s">
        <v>54</v>
      </c>
      <c r="F83" s="27" t="s">
        <v>275</v>
      </c>
      <c r="G83" s="27" t="s">
        <v>280</v>
      </c>
      <c r="H83" s="139">
        <f>3.07217956-1.21618</f>
        <v>1.8559995599999999</v>
      </c>
    </row>
    <row r="84" spans="1:8" ht="25.5" hidden="1">
      <c r="A84" s="235"/>
      <c r="B84" s="33" t="s">
        <v>163</v>
      </c>
      <c r="C84" s="27" t="s">
        <v>168</v>
      </c>
      <c r="D84" s="27" t="s">
        <v>49</v>
      </c>
      <c r="E84" s="27" t="s">
        <v>54</v>
      </c>
      <c r="F84" s="27" t="s">
        <v>277</v>
      </c>
      <c r="G84" s="27" t="s">
        <v>118</v>
      </c>
      <c r="H84" s="139"/>
    </row>
    <row r="85" spans="1:8" ht="38.25" hidden="1">
      <c r="A85" s="235"/>
      <c r="B85" s="73" t="s">
        <v>281</v>
      </c>
      <c r="C85" s="74" t="s">
        <v>168</v>
      </c>
      <c r="D85" s="74" t="s">
        <v>49</v>
      </c>
      <c r="E85" s="74" t="s">
        <v>54</v>
      </c>
      <c r="F85" s="74" t="s">
        <v>282</v>
      </c>
      <c r="G85" s="74"/>
      <c r="H85" s="139"/>
    </row>
    <row r="86" spans="1:8" ht="25.5" hidden="1">
      <c r="A86" s="235"/>
      <c r="B86" s="33" t="s">
        <v>163</v>
      </c>
      <c r="C86" s="74" t="s">
        <v>168</v>
      </c>
      <c r="D86" s="74" t="s">
        <v>49</v>
      </c>
      <c r="E86" s="74" t="s">
        <v>54</v>
      </c>
      <c r="F86" s="74" t="s">
        <v>282</v>
      </c>
      <c r="G86" s="74" t="s">
        <v>118</v>
      </c>
      <c r="H86" s="141"/>
    </row>
    <row r="87" spans="1:8" ht="12.75" hidden="1">
      <c r="A87" s="235"/>
      <c r="B87" s="33" t="s">
        <v>164</v>
      </c>
      <c r="C87" s="74" t="s">
        <v>168</v>
      </c>
      <c r="D87" s="74" t="s">
        <v>49</v>
      </c>
      <c r="E87" s="74" t="s">
        <v>54</v>
      </c>
      <c r="F87" s="74" t="s">
        <v>282</v>
      </c>
      <c r="G87" s="74" t="s">
        <v>155</v>
      </c>
      <c r="H87" s="141"/>
    </row>
    <row r="88" spans="1:8" ht="12.75">
      <c r="A88" s="235"/>
      <c r="B88" s="33" t="s">
        <v>339</v>
      </c>
      <c r="C88" s="27" t="s">
        <v>168</v>
      </c>
      <c r="D88" s="27" t="s">
        <v>49</v>
      </c>
      <c r="E88" s="27" t="s">
        <v>54</v>
      </c>
      <c r="F88" s="27" t="s">
        <v>275</v>
      </c>
      <c r="G88" s="74" t="s">
        <v>118</v>
      </c>
      <c r="H88" s="141">
        <v>15.085</v>
      </c>
    </row>
    <row r="89" spans="1:8" ht="25.5">
      <c r="A89" s="235"/>
      <c r="B89" s="33" t="s">
        <v>283</v>
      </c>
      <c r="C89" s="78">
        <v>991</v>
      </c>
      <c r="D89" s="27" t="s">
        <v>49</v>
      </c>
      <c r="E89" s="27" t="s">
        <v>54</v>
      </c>
      <c r="F89" s="27" t="s">
        <v>284</v>
      </c>
      <c r="G89" s="27"/>
      <c r="H89" s="188">
        <f>H90</f>
        <v>0.1</v>
      </c>
    </row>
    <row r="90" spans="1:8" ht="12.75">
      <c r="A90" s="235"/>
      <c r="B90" s="33" t="s">
        <v>31</v>
      </c>
      <c r="C90" s="78">
        <v>991</v>
      </c>
      <c r="D90" s="27" t="s">
        <v>49</v>
      </c>
      <c r="E90" s="27" t="s">
        <v>54</v>
      </c>
      <c r="F90" s="27" t="s">
        <v>284</v>
      </c>
      <c r="G90" s="27" t="s">
        <v>125</v>
      </c>
      <c r="H90" s="111">
        <v>0.1</v>
      </c>
    </row>
    <row r="91" spans="1:8" ht="12.75">
      <c r="A91" s="235"/>
      <c r="B91" s="34" t="s">
        <v>55</v>
      </c>
      <c r="C91" s="28">
        <v>991</v>
      </c>
      <c r="D91" s="28" t="s">
        <v>51</v>
      </c>
      <c r="E91" s="28"/>
      <c r="F91" s="28"/>
      <c r="G91" s="28"/>
      <c r="H91" s="178">
        <f>H92</f>
        <v>177.09999999999997</v>
      </c>
    </row>
    <row r="92" spans="1:8" ht="12.75">
      <c r="A92" s="235"/>
      <c r="B92" s="35" t="s">
        <v>36</v>
      </c>
      <c r="C92" s="191">
        <v>991</v>
      </c>
      <c r="D92" s="27" t="s">
        <v>51</v>
      </c>
      <c r="E92" s="27" t="s">
        <v>56</v>
      </c>
      <c r="F92" s="27"/>
      <c r="G92" s="27"/>
      <c r="H92" s="138">
        <f>H93</f>
        <v>177.09999999999997</v>
      </c>
    </row>
    <row r="93" spans="1:8" ht="12.75">
      <c r="A93" s="235"/>
      <c r="B93" s="33" t="s">
        <v>256</v>
      </c>
      <c r="C93" s="27" t="s">
        <v>168</v>
      </c>
      <c r="D93" s="27" t="s">
        <v>51</v>
      </c>
      <c r="E93" s="27" t="s">
        <v>56</v>
      </c>
      <c r="F93" s="27" t="s">
        <v>257</v>
      </c>
      <c r="G93" s="27"/>
      <c r="H93" s="111">
        <f>H94</f>
        <v>177.09999999999997</v>
      </c>
    </row>
    <row r="94" spans="1:8" ht="12.75">
      <c r="A94" s="235"/>
      <c r="B94" s="33" t="s">
        <v>258</v>
      </c>
      <c r="C94" s="27" t="s">
        <v>168</v>
      </c>
      <c r="D94" s="27" t="s">
        <v>51</v>
      </c>
      <c r="E94" s="27" t="s">
        <v>56</v>
      </c>
      <c r="F94" s="27" t="s">
        <v>259</v>
      </c>
      <c r="G94" s="27"/>
      <c r="H94" s="111">
        <f>H95</f>
        <v>177.09999999999997</v>
      </c>
    </row>
    <row r="95" spans="1:8" ht="27" customHeight="1">
      <c r="A95" s="235"/>
      <c r="B95" s="36" t="s">
        <v>122</v>
      </c>
      <c r="C95" s="191">
        <v>991</v>
      </c>
      <c r="D95" s="27" t="s">
        <v>51</v>
      </c>
      <c r="E95" s="27" t="s">
        <v>56</v>
      </c>
      <c r="F95" s="27" t="s">
        <v>285</v>
      </c>
      <c r="G95" s="27"/>
      <c r="H95" s="111">
        <f>H96+H97+H98+H99+H100</f>
        <v>177.09999999999997</v>
      </c>
    </row>
    <row r="96" spans="1:8" ht="14.25" customHeight="1">
      <c r="A96" s="235"/>
      <c r="B96" s="33" t="s">
        <v>262</v>
      </c>
      <c r="C96" s="191">
        <v>991</v>
      </c>
      <c r="D96" s="27" t="s">
        <v>51</v>
      </c>
      <c r="E96" s="27" t="s">
        <v>56</v>
      </c>
      <c r="F96" s="27" t="s">
        <v>285</v>
      </c>
      <c r="G96" s="74" t="s">
        <v>112</v>
      </c>
      <c r="H96" s="111">
        <v>117.60936</v>
      </c>
    </row>
    <row r="97" spans="1:8" ht="42" customHeight="1">
      <c r="A97" s="235"/>
      <c r="B97" s="33" t="s">
        <v>263</v>
      </c>
      <c r="C97" s="191">
        <v>991</v>
      </c>
      <c r="D97" s="27" t="s">
        <v>51</v>
      </c>
      <c r="E97" s="27" t="s">
        <v>56</v>
      </c>
      <c r="F97" s="27" t="s">
        <v>285</v>
      </c>
      <c r="G97" s="74" t="s">
        <v>264</v>
      </c>
      <c r="H97" s="111">
        <v>35.51799</v>
      </c>
    </row>
    <row r="98" spans="1:8" ht="29.25" customHeight="1" hidden="1">
      <c r="A98" s="235"/>
      <c r="B98" s="33" t="s">
        <v>113</v>
      </c>
      <c r="C98" s="191">
        <v>991</v>
      </c>
      <c r="D98" s="27" t="s">
        <v>51</v>
      </c>
      <c r="E98" s="27" t="s">
        <v>56</v>
      </c>
      <c r="F98" s="27" t="s">
        <v>285</v>
      </c>
      <c r="G98" s="27" t="s">
        <v>117</v>
      </c>
      <c r="H98" s="111"/>
    </row>
    <row r="99" spans="1:8" ht="28.5" customHeight="1" hidden="1">
      <c r="A99" s="235"/>
      <c r="B99" s="33" t="s">
        <v>163</v>
      </c>
      <c r="C99" s="191">
        <v>991</v>
      </c>
      <c r="D99" s="27" t="s">
        <v>51</v>
      </c>
      <c r="E99" s="27" t="s">
        <v>56</v>
      </c>
      <c r="F99" s="27" t="s">
        <v>285</v>
      </c>
      <c r="G99" s="27" t="s">
        <v>118</v>
      </c>
      <c r="H99" s="111"/>
    </row>
    <row r="100" spans="1:8" ht="24" customHeight="1">
      <c r="A100" s="235"/>
      <c r="B100" s="33" t="s">
        <v>349</v>
      </c>
      <c r="C100" s="191">
        <v>991</v>
      </c>
      <c r="D100" s="27" t="s">
        <v>51</v>
      </c>
      <c r="E100" s="27" t="s">
        <v>56</v>
      </c>
      <c r="F100" s="27" t="s">
        <v>285</v>
      </c>
      <c r="G100" s="27" t="s">
        <v>118</v>
      </c>
      <c r="H100" s="111">
        <v>23.97265</v>
      </c>
    </row>
    <row r="101" spans="1:8" ht="24.75" customHeight="1">
      <c r="A101" s="235"/>
      <c r="B101" s="31" t="s">
        <v>37</v>
      </c>
      <c r="C101" s="29">
        <v>991</v>
      </c>
      <c r="D101" s="29" t="s">
        <v>56</v>
      </c>
      <c r="E101" s="29"/>
      <c r="F101" s="29"/>
      <c r="G101" s="29"/>
      <c r="H101" s="168">
        <f>H102</f>
        <v>69.538</v>
      </c>
    </row>
    <row r="102" spans="1:8" ht="27.75" customHeight="1">
      <c r="A102" s="235"/>
      <c r="B102" s="32" t="s">
        <v>357</v>
      </c>
      <c r="C102" s="191">
        <v>991</v>
      </c>
      <c r="D102" s="27" t="s">
        <v>56</v>
      </c>
      <c r="E102" s="27" t="s">
        <v>61</v>
      </c>
      <c r="F102" s="27"/>
      <c r="G102" s="27"/>
      <c r="H102" s="111">
        <f>H103</f>
        <v>69.538</v>
      </c>
    </row>
    <row r="103" spans="1:8" ht="16.5" customHeight="1">
      <c r="A103" s="235"/>
      <c r="B103" s="33" t="s">
        <v>256</v>
      </c>
      <c r="C103" s="27" t="s">
        <v>168</v>
      </c>
      <c r="D103" s="27" t="s">
        <v>56</v>
      </c>
      <c r="E103" s="27" t="s">
        <v>61</v>
      </c>
      <c r="F103" s="27" t="s">
        <v>257</v>
      </c>
      <c r="G103" s="27"/>
      <c r="H103" s="111">
        <f>H104</f>
        <v>69.538</v>
      </c>
    </row>
    <row r="104" spans="1:8" ht="16.5" customHeight="1">
      <c r="A104" s="235"/>
      <c r="B104" s="33" t="s">
        <v>258</v>
      </c>
      <c r="C104" s="27" t="s">
        <v>168</v>
      </c>
      <c r="D104" s="27" t="s">
        <v>56</v>
      </c>
      <c r="E104" s="27" t="s">
        <v>61</v>
      </c>
      <c r="F104" s="27" t="s">
        <v>259</v>
      </c>
      <c r="G104" s="27"/>
      <c r="H104" s="111">
        <f>H105+H107</f>
        <v>69.538</v>
      </c>
    </row>
    <row r="105" spans="1:8" ht="16.5" customHeight="1">
      <c r="A105" s="235"/>
      <c r="B105" s="33" t="s">
        <v>274</v>
      </c>
      <c r="C105" s="191">
        <v>991</v>
      </c>
      <c r="D105" s="27" t="s">
        <v>56</v>
      </c>
      <c r="E105" s="27" t="s">
        <v>61</v>
      </c>
      <c r="F105" s="27" t="s">
        <v>275</v>
      </c>
      <c r="G105" s="27"/>
      <c r="H105" s="111">
        <f>H106</f>
        <v>65.538</v>
      </c>
    </row>
    <row r="106" spans="1:8" ht="16.5" customHeight="1">
      <c r="A106" s="235"/>
      <c r="B106" s="33" t="s">
        <v>339</v>
      </c>
      <c r="C106" s="191">
        <v>991</v>
      </c>
      <c r="D106" s="27" t="s">
        <v>56</v>
      </c>
      <c r="E106" s="27" t="s">
        <v>61</v>
      </c>
      <c r="F106" s="27" t="s">
        <v>275</v>
      </c>
      <c r="G106" s="27" t="s">
        <v>118</v>
      </c>
      <c r="H106" s="111">
        <v>65.538</v>
      </c>
    </row>
    <row r="107" spans="1:8" ht="42" customHeight="1">
      <c r="A107" s="235"/>
      <c r="B107" s="33" t="s">
        <v>391</v>
      </c>
      <c r="C107" s="191">
        <v>991</v>
      </c>
      <c r="D107" s="27" t="s">
        <v>56</v>
      </c>
      <c r="E107" s="27" t="s">
        <v>61</v>
      </c>
      <c r="F107" s="27" t="s">
        <v>282</v>
      </c>
      <c r="G107" s="27"/>
      <c r="H107" s="111">
        <f>H108</f>
        <v>4</v>
      </c>
    </row>
    <row r="108" spans="1:8" ht="20.25" customHeight="1">
      <c r="A108" s="235"/>
      <c r="B108" s="33" t="s">
        <v>339</v>
      </c>
      <c r="C108" s="191">
        <v>991</v>
      </c>
      <c r="D108" s="27" t="s">
        <v>56</v>
      </c>
      <c r="E108" s="27" t="s">
        <v>61</v>
      </c>
      <c r="F108" s="27" t="s">
        <v>282</v>
      </c>
      <c r="G108" s="27" t="s">
        <v>118</v>
      </c>
      <c r="H108" s="111">
        <v>4</v>
      </c>
    </row>
    <row r="109" spans="1:8" ht="18.75" customHeight="1">
      <c r="A109" s="235"/>
      <c r="B109" s="31" t="s">
        <v>101</v>
      </c>
      <c r="C109" s="29">
        <v>991</v>
      </c>
      <c r="D109" s="29" t="s">
        <v>52</v>
      </c>
      <c r="E109" s="29"/>
      <c r="F109" s="29"/>
      <c r="G109" s="29"/>
      <c r="H109" s="168">
        <f>H110</f>
        <v>18</v>
      </c>
    </row>
    <row r="110" spans="1:8" ht="19.5" customHeight="1">
      <c r="A110" s="235"/>
      <c r="B110" s="32" t="s">
        <v>203</v>
      </c>
      <c r="C110" s="78">
        <v>991</v>
      </c>
      <c r="D110" s="78" t="s">
        <v>52</v>
      </c>
      <c r="E110" s="78">
        <v>12</v>
      </c>
      <c r="F110" s="79"/>
      <c r="G110" s="187"/>
      <c r="H110" s="142">
        <f>H111</f>
        <v>18</v>
      </c>
    </row>
    <row r="111" spans="1:8" ht="17.25" customHeight="1">
      <c r="A111" s="235"/>
      <c r="B111" s="33" t="s">
        <v>256</v>
      </c>
      <c r="C111" s="78">
        <v>991</v>
      </c>
      <c r="D111" s="78" t="s">
        <v>52</v>
      </c>
      <c r="E111" s="78">
        <v>12</v>
      </c>
      <c r="F111" s="27" t="s">
        <v>257</v>
      </c>
      <c r="G111" s="187"/>
      <c r="H111" s="143">
        <f>H112</f>
        <v>18</v>
      </c>
    </row>
    <row r="112" spans="1:8" ht="17.25" customHeight="1">
      <c r="A112" s="235"/>
      <c r="B112" s="33" t="s">
        <v>258</v>
      </c>
      <c r="C112" s="78">
        <v>991</v>
      </c>
      <c r="D112" s="78" t="s">
        <v>52</v>
      </c>
      <c r="E112" s="78">
        <v>12</v>
      </c>
      <c r="F112" s="27" t="s">
        <v>259</v>
      </c>
      <c r="G112" s="187"/>
      <c r="H112" s="143">
        <f>H113</f>
        <v>18</v>
      </c>
    </row>
    <row r="113" spans="1:8" ht="17.25" customHeight="1">
      <c r="A113" s="235"/>
      <c r="B113" s="72" t="s">
        <v>274</v>
      </c>
      <c r="C113" s="78">
        <v>991</v>
      </c>
      <c r="D113" s="78" t="s">
        <v>52</v>
      </c>
      <c r="E113" s="78">
        <v>12</v>
      </c>
      <c r="F113" s="79" t="s">
        <v>275</v>
      </c>
      <c r="G113" s="187"/>
      <c r="H113" s="143">
        <f>H114</f>
        <v>18</v>
      </c>
    </row>
    <row r="114" spans="1:8" ht="17.25" customHeight="1">
      <c r="A114" s="235"/>
      <c r="B114" s="33" t="s">
        <v>349</v>
      </c>
      <c r="C114" s="78">
        <v>991</v>
      </c>
      <c r="D114" s="78" t="s">
        <v>52</v>
      </c>
      <c r="E114" s="78">
        <v>12</v>
      </c>
      <c r="F114" s="79" t="s">
        <v>275</v>
      </c>
      <c r="G114" s="187">
        <v>244</v>
      </c>
      <c r="H114" s="143">
        <v>18</v>
      </c>
    </row>
    <row r="115" spans="1:8" ht="12.75">
      <c r="A115" s="235"/>
      <c r="B115" s="31" t="s">
        <v>58</v>
      </c>
      <c r="C115" s="29">
        <v>991</v>
      </c>
      <c r="D115" s="29" t="s">
        <v>59</v>
      </c>
      <c r="E115" s="29"/>
      <c r="F115" s="38"/>
      <c r="G115" s="29"/>
      <c r="H115" s="168">
        <f>H116+H133</f>
        <v>555.6207300000001</v>
      </c>
    </row>
    <row r="116" spans="1:8" s="82" customFormat="1" ht="14.25" customHeight="1">
      <c r="A116" s="235"/>
      <c r="B116" s="80" t="s">
        <v>289</v>
      </c>
      <c r="C116" s="193">
        <v>991</v>
      </c>
      <c r="D116" s="74" t="s">
        <v>59</v>
      </c>
      <c r="E116" s="74" t="s">
        <v>51</v>
      </c>
      <c r="F116" s="81"/>
      <c r="G116" s="193"/>
      <c r="H116" s="189">
        <f>H117</f>
        <v>84.42984000000001</v>
      </c>
    </row>
    <row r="117" spans="1:8" s="82" customFormat="1" ht="18.75" customHeight="1">
      <c r="A117" s="235"/>
      <c r="B117" s="72" t="s">
        <v>256</v>
      </c>
      <c r="C117" s="74" t="s">
        <v>168</v>
      </c>
      <c r="D117" s="74" t="s">
        <v>59</v>
      </c>
      <c r="E117" s="74" t="s">
        <v>51</v>
      </c>
      <c r="F117" s="74" t="s">
        <v>257</v>
      </c>
      <c r="G117" s="193"/>
      <c r="H117" s="188">
        <f>H118</f>
        <v>84.42984000000001</v>
      </c>
    </row>
    <row r="118" spans="1:8" s="82" customFormat="1" ht="18.75" customHeight="1">
      <c r="A118" s="235"/>
      <c r="B118" s="72" t="s">
        <v>258</v>
      </c>
      <c r="C118" s="74" t="s">
        <v>168</v>
      </c>
      <c r="D118" s="74" t="s">
        <v>59</v>
      </c>
      <c r="E118" s="74" t="s">
        <v>51</v>
      </c>
      <c r="F118" s="74" t="s">
        <v>259</v>
      </c>
      <c r="G118" s="193"/>
      <c r="H118" s="188">
        <f>H119+H121+H127+H123+H125+H129+H131</f>
        <v>84.42984000000001</v>
      </c>
    </row>
    <row r="119" spans="1:8" s="82" customFormat="1" ht="22.5" customHeight="1" hidden="1">
      <c r="A119" s="59"/>
      <c r="B119" s="83" t="s">
        <v>281</v>
      </c>
      <c r="C119" s="74" t="s">
        <v>168</v>
      </c>
      <c r="D119" s="74" t="s">
        <v>59</v>
      </c>
      <c r="E119" s="74" t="s">
        <v>51</v>
      </c>
      <c r="F119" s="74" t="s">
        <v>282</v>
      </c>
      <c r="G119" s="74"/>
      <c r="H119" s="141">
        <f>H120</f>
        <v>0</v>
      </c>
    </row>
    <row r="120" spans="1:8" s="82" customFormat="1" ht="18" customHeight="1" hidden="1">
      <c r="A120" s="58"/>
      <c r="B120" s="72" t="s">
        <v>163</v>
      </c>
      <c r="C120" s="74" t="s">
        <v>168</v>
      </c>
      <c r="D120" s="74" t="s">
        <v>59</v>
      </c>
      <c r="E120" s="74" t="s">
        <v>51</v>
      </c>
      <c r="F120" s="74" t="s">
        <v>282</v>
      </c>
      <c r="G120" s="74" t="s">
        <v>118</v>
      </c>
      <c r="H120" s="141"/>
    </row>
    <row r="121" spans="1:8" s="82" customFormat="1" ht="20.25" customHeight="1" hidden="1">
      <c r="A121" s="4"/>
      <c r="B121" s="72" t="s">
        <v>274</v>
      </c>
      <c r="C121" s="74" t="s">
        <v>168</v>
      </c>
      <c r="D121" s="74" t="s">
        <v>59</v>
      </c>
      <c r="E121" s="74" t="s">
        <v>51</v>
      </c>
      <c r="F121" s="74" t="s">
        <v>275</v>
      </c>
      <c r="G121" s="74"/>
      <c r="H121" s="141">
        <f>H122</f>
        <v>0</v>
      </c>
    </row>
    <row r="122" spans="1:8" s="82" customFormat="1" ht="0.75" customHeight="1" hidden="1">
      <c r="A122" s="4"/>
      <c r="B122" s="72" t="s">
        <v>290</v>
      </c>
      <c r="C122" s="74" t="s">
        <v>168</v>
      </c>
      <c r="D122" s="74" t="s">
        <v>59</v>
      </c>
      <c r="E122" s="74" t="s">
        <v>51</v>
      </c>
      <c r="F122" s="74" t="s">
        <v>275</v>
      </c>
      <c r="G122" s="74" t="s">
        <v>118</v>
      </c>
      <c r="H122" s="141"/>
    </row>
    <row r="123" spans="1:8" s="82" customFormat="1" ht="19.5" customHeight="1" hidden="1">
      <c r="A123" s="4"/>
      <c r="B123" s="102" t="s">
        <v>319</v>
      </c>
      <c r="C123" s="74" t="s">
        <v>168</v>
      </c>
      <c r="D123" s="74" t="s">
        <v>59</v>
      </c>
      <c r="E123" s="74" t="s">
        <v>51</v>
      </c>
      <c r="F123" s="74" t="s">
        <v>282</v>
      </c>
      <c r="G123" s="74"/>
      <c r="H123" s="141">
        <f>H124</f>
        <v>0</v>
      </c>
    </row>
    <row r="124" spans="1:8" s="82" customFormat="1" ht="18.75" customHeight="1" hidden="1">
      <c r="A124" s="4"/>
      <c r="B124" s="72" t="s">
        <v>163</v>
      </c>
      <c r="C124" s="74" t="s">
        <v>168</v>
      </c>
      <c r="D124" s="74" t="s">
        <v>59</v>
      </c>
      <c r="E124" s="74" t="s">
        <v>51</v>
      </c>
      <c r="F124" s="74" t="s">
        <v>282</v>
      </c>
      <c r="G124" s="74" t="s">
        <v>118</v>
      </c>
      <c r="H124" s="141"/>
    </row>
    <row r="125" spans="1:8" s="82" customFormat="1" ht="18.75" customHeight="1">
      <c r="A125" s="4"/>
      <c r="B125" s="72" t="s">
        <v>274</v>
      </c>
      <c r="C125" s="74" t="s">
        <v>168</v>
      </c>
      <c r="D125" s="74" t="s">
        <v>59</v>
      </c>
      <c r="E125" s="74" t="s">
        <v>51</v>
      </c>
      <c r="F125" s="74" t="s">
        <v>275</v>
      </c>
      <c r="G125" s="74"/>
      <c r="H125" s="141">
        <f>H126</f>
        <v>0.35304</v>
      </c>
    </row>
    <row r="126" spans="1:8" s="82" customFormat="1" ht="26.25" customHeight="1">
      <c r="A126" s="4"/>
      <c r="B126" s="72" t="s">
        <v>163</v>
      </c>
      <c r="C126" s="74" t="s">
        <v>168</v>
      </c>
      <c r="D126" s="74" t="s">
        <v>59</v>
      </c>
      <c r="E126" s="74" t="s">
        <v>51</v>
      </c>
      <c r="F126" s="74" t="s">
        <v>275</v>
      </c>
      <c r="G126" s="74" t="s">
        <v>360</v>
      </c>
      <c r="H126" s="141">
        <v>0.35304</v>
      </c>
    </row>
    <row r="127" spans="1:8" s="82" customFormat="1" ht="26.25" customHeight="1" hidden="1">
      <c r="A127" s="4"/>
      <c r="B127" s="103" t="s">
        <v>291</v>
      </c>
      <c r="C127" s="193">
        <v>991</v>
      </c>
      <c r="D127" s="27" t="s">
        <v>59</v>
      </c>
      <c r="E127" s="27" t="s">
        <v>51</v>
      </c>
      <c r="F127" s="81" t="s">
        <v>362</v>
      </c>
      <c r="G127" s="193"/>
      <c r="H127" s="188">
        <f>H128</f>
        <v>0</v>
      </c>
    </row>
    <row r="128" spans="1:8" s="82" customFormat="1" ht="14.25" customHeight="1" hidden="1">
      <c r="A128" s="4"/>
      <c r="B128" s="33" t="s">
        <v>339</v>
      </c>
      <c r="C128" s="193">
        <v>991</v>
      </c>
      <c r="D128" s="27" t="s">
        <v>59</v>
      </c>
      <c r="E128" s="27" t="s">
        <v>51</v>
      </c>
      <c r="F128" s="81" t="s">
        <v>362</v>
      </c>
      <c r="G128" s="193">
        <v>244</v>
      </c>
      <c r="H128" s="188">
        <v>0</v>
      </c>
    </row>
    <row r="129" spans="1:8" s="82" customFormat="1" ht="20.25" customHeight="1" hidden="1">
      <c r="A129" s="4"/>
      <c r="B129" s="33" t="s">
        <v>274</v>
      </c>
      <c r="C129" s="193">
        <v>992</v>
      </c>
      <c r="D129" s="27" t="s">
        <v>59</v>
      </c>
      <c r="E129" s="27" t="s">
        <v>51</v>
      </c>
      <c r="F129" s="27" t="s">
        <v>275</v>
      </c>
      <c r="G129" s="27"/>
      <c r="H129" s="188">
        <f>H130</f>
        <v>0</v>
      </c>
    </row>
    <row r="130" spans="1:8" s="82" customFormat="1" ht="19.5" customHeight="1" hidden="1">
      <c r="A130" s="4"/>
      <c r="B130" s="33" t="s">
        <v>349</v>
      </c>
      <c r="C130" s="193">
        <v>993</v>
      </c>
      <c r="D130" s="27" t="s">
        <v>59</v>
      </c>
      <c r="E130" s="27" t="s">
        <v>51</v>
      </c>
      <c r="F130" s="27" t="s">
        <v>275</v>
      </c>
      <c r="G130" s="27" t="s">
        <v>360</v>
      </c>
      <c r="H130" s="188"/>
    </row>
    <row r="131" spans="1:8" s="82" customFormat="1" ht="42" customHeight="1">
      <c r="A131" s="4"/>
      <c r="B131" s="33" t="s">
        <v>391</v>
      </c>
      <c r="C131" s="193">
        <v>991</v>
      </c>
      <c r="D131" s="27" t="s">
        <v>59</v>
      </c>
      <c r="E131" s="27" t="s">
        <v>51</v>
      </c>
      <c r="F131" s="27" t="s">
        <v>282</v>
      </c>
      <c r="G131" s="27"/>
      <c r="H131" s="188">
        <f>H132</f>
        <v>84.0768</v>
      </c>
    </row>
    <row r="132" spans="1:8" s="82" customFormat="1" ht="19.5" customHeight="1">
      <c r="A132" s="4"/>
      <c r="B132" s="33" t="s">
        <v>339</v>
      </c>
      <c r="C132" s="193">
        <v>991</v>
      </c>
      <c r="D132" s="27" t="s">
        <v>59</v>
      </c>
      <c r="E132" s="27" t="s">
        <v>51</v>
      </c>
      <c r="F132" s="27" t="s">
        <v>282</v>
      </c>
      <c r="G132" s="27" t="s">
        <v>118</v>
      </c>
      <c r="H132" s="188">
        <v>84.0768</v>
      </c>
    </row>
    <row r="133" spans="2:8" ht="12.75">
      <c r="B133" s="32" t="s">
        <v>38</v>
      </c>
      <c r="C133" s="78">
        <v>991</v>
      </c>
      <c r="D133" s="27" t="s">
        <v>59</v>
      </c>
      <c r="E133" s="27" t="s">
        <v>56</v>
      </c>
      <c r="F133" s="27"/>
      <c r="G133" s="27"/>
      <c r="H133" s="138">
        <f>H136</f>
        <v>471.19089</v>
      </c>
    </row>
    <row r="134" spans="2:8" ht="29.25" customHeight="1" hidden="1">
      <c r="B134" s="33" t="s">
        <v>293</v>
      </c>
      <c r="C134" s="78">
        <v>988</v>
      </c>
      <c r="D134" s="27" t="s">
        <v>59</v>
      </c>
      <c r="E134" s="27" t="s">
        <v>56</v>
      </c>
      <c r="F134" s="81" t="s">
        <v>294</v>
      </c>
      <c r="G134" s="27"/>
      <c r="H134" s="111">
        <f>H135</f>
        <v>0</v>
      </c>
    </row>
    <row r="135" spans="2:8" ht="34.5" customHeight="1" hidden="1">
      <c r="B135" s="33" t="s">
        <v>290</v>
      </c>
      <c r="C135" s="78">
        <v>989</v>
      </c>
      <c r="D135" s="27" t="s">
        <v>59</v>
      </c>
      <c r="E135" s="27" t="s">
        <v>56</v>
      </c>
      <c r="F135" s="81" t="s">
        <v>294</v>
      </c>
      <c r="G135" s="27" t="s">
        <v>118</v>
      </c>
      <c r="H135" s="111">
        <v>0</v>
      </c>
    </row>
    <row r="136" spans="2:8" ht="14.25" customHeight="1">
      <c r="B136" s="33" t="s">
        <v>256</v>
      </c>
      <c r="C136" s="27" t="s">
        <v>168</v>
      </c>
      <c r="D136" s="27" t="s">
        <v>59</v>
      </c>
      <c r="E136" s="27" t="s">
        <v>56</v>
      </c>
      <c r="F136" s="27" t="s">
        <v>257</v>
      </c>
      <c r="G136" s="27"/>
      <c r="H136" s="111">
        <f>H137</f>
        <v>471.19089</v>
      </c>
    </row>
    <row r="137" spans="2:8" ht="18" customHeight="1">
      <c r="B137" s="33" t="s">
        <v>258</v>
      </c>
      <c r="C137" s="27" t="s">
        <v>168</v>
      </c>
      <c r="D137" s="27" t="s">
        <v>59</v>
      </c>
      <c r="E137" s="27" t="s">
        <v>56</v>
      </c>
      <c r="F137" s="27" t="s">
        <v>259</v>
      </c>
      <c r="G137" s="27"/>
      <c r="H137" s="111">
        <f>H144+H146+H148+H138</f>
        <v>471.19089</v>
      </c>
    </row>
    <row r="138" spans="2:8" ht="47.25" customHeight="1">
      <c r="B138" s="85" t="s">
        <v>281</v>
      </c>
      <c r="C138" s="74" t="s">
        <v>168</v>
      </c>
      <c r="D138" s="27" t="s">
        <v>59</v>
      </c>
      <c r="E138" s="27" t="s">
        <v>56</v>
      </c>
      <c r="F138" s="74" t="s">
        <v>282</v>
      </c>
      <c r="G138" s="74"/>
      <c r="H138" s="111">
        <f>H139</f>
        <v>82.8232</v>
      </c>
    </row>
    <row r="139" spans="2:8" ht="29.25" customHeight="1">
      <c r="B139" s="33" t="s">
        <v>163</v>
      </c>
      <c r="C139" s="74" t="s">
        <v>168</v>
      </c>
      <c r="D139" s="27" t="s">
        <v>59</v>
      </c>
      <c r="E139" s="27" t="s">
        <v>56</v>
      </c>
      <c r="F139" s="74" t="s">
        <v>282</v>
      </c>
      <c r="G139" s="74" t="s">
        <v>118</v>
      </c>
      <c r="H139" s="111">
        <v>82.8232</v>
      </c>
    </row>
    <row r="140" spans="2:8" ht="23.25" customHeight="1" hidden="1">
      <c r="B140" s="72" t="s">
        <v>274</v>
      </c>
      <c r="C140" s="78">
        <v>990</v>
      </c>
      <c r="D140" s="27" t="s">
        <v>59</v>
      </c>
      <c r="E140" s="27" t="s">
        <v>56</v>
      </c>
      <c r="F140" s="81" t="s">
        <v>275</v>
      </c>
      <c r="G140" s="27"/>
      <c r="H140" s="111">
        <f>H141</f>
        <v>0</v>
      </c>
    </row>
    <row r="141" spans="2:8" ht="25.5" hidden="1">
      <c r="B141" s="33" t="s">
        <v>163</v>
      </c>
      <c r="C141" s="78">
        <v>991</v>
      </c>
      <c r="D141" s="27" t="s">
        <v>59</v>
      </c>
      <c r="E141" s="27" t="s">
        <v>56</v>
      </c>
      <c r="F141" s="81" t="s">
        <v>275</v>
      </c>
      <c r="G141" s="27" t="s">
        <v>118</v>
      </c>
      <c r="H141" s="111"/>
    </row>
    <row r="142" spans="2:8" ht="25.5" hidden="1">
      <c r="B142" s="33" t="s">
        <v>295</v>
      </c>
      <c r="C142" s="78">
        <v>992</v>
      </c>
      <c r="D142" s="27" t="s">
        <v>59</v>
      </c>
      <c r="E142" s="27" t="s">
        <v>56</v>
      </c>
      <c r="F142" s="81" t="s">
        <v>296</v>
      </c>
      <c r="G142" s="27"/>
      <c r="H142" s="111">
        <f>H143</f>
        <v>0</v>
      </c>
    </row>
    <row r="143" spans="2:8" ht="25.5" hidden="1">
      <c r="B143" s="33" t="s">
        <v>290</v>
      </c>
      <c r="C143" s="78">
        <v>993</v>
      </c>
      <c r="D143" s="27" t="s">
        <v>59</v>
      </c>
      <c r="E143" s="27" t="s">
        <v>56</v>
      </c>
      <c r="F143" s="81" t="s">
        <v>296</v>
      </c>
      <c r="G143" s="27" t="s">
        <v>118</v>
      </c>
      <c r="H143" s="111">
        <v>0</v>
      </c>
    </row>
    <row r="144" spans="1:8" ht="50.25" customHeight="1">
      <c r="A144" s="11"/>
      <c r="B144" s="209" t="s">
        <v>363</v>
      </c>
      <c r="C144" s="78">
        <v>991</v>
      </c>
      <c r="D144" s="27" t="s">
        <v>59</v>
      </c>
      <c r="E144" s="27" t="s">
        <v>56</v>
      </c>
      <c r="F144" s="81" t="s">
        <v>364</v>
      </c>
      <c r="G144" s="27"/>
      <c r="H144" s="111">
        <f>H145</f>
        <v>20</v>
      </c>
    </row>
    <row r="145" spans="1:8" ht="13.5" customHeight="1">
      <c r="A145" s="11"/>
      <c r="B145" s="33" t="s">
        <v>349</v>
      </c>
      <c r="C145" s="78">
        <v>991</v>
      </c>
      <c r="D145" s="27" t="s">
        <v>59</v>
      </c>
      <c r="E145" s="27" t="s">
        <v>56</v>
      </c>
      <c r="F145" s="81" t="s">
        <v>364</v>
      </c>
      <c r="G145" s="27" t="s">
        <v>118</v>
      </c>
      <c r="H145" s="111">
        <v>20</v>
      </c>
    </row>
    <row r="146" spans="2:8" ht="15" customHeight="1">
      <c r="B146" s="33" t="s">
        <v>274</v>
      </c>
      <c r="C146" s="78">
        <v>991</v>
      </c>
      <c r="D146" s="27" t="s">
        <v>59</v>
      </c>
      <c r="E146" s="27" t="s">
        <v>56</v>
      </c>
      <c r="F146" s="27" t="s">
        <v>275</v>
      </c>
      <c r="G146" s="27"/>
      <c r="H146" s="188">
        <f>H147</f>
        <v>368.26769</v>
      </c>
    </row>
    <row r="147" spans="2:8" ht="15" customHeight="1">
      <c r="B147" s="33" t="s">
        <v>349</v>
      </c>
      <c r="C147" s="78">
        <v>991</v>
      </c>
      <c r="D147" s="27" t="s">
        <v>59</v>
      </c>
      <c r="E147" s="27" t="s">
        <v>56</v>
      </c>
      <c r="F147" s="27" t="s">
        <v>275</v>
      </c>
      <c r="G147" s="27" t="s">
        <v>118</v>
      </c>
      <c r="H147" s="111">
        <v>368.26769</v>
      </c>
    </row>
    <row r="148" spans="2:8" ht="34.5" customHeight="1">
      <c r="B148" s="33" t="s">
        <v>355</v>
      </c>
      <c r="C148" s="78">
        <v>991</v>
      </c>
      <c r="D148" s="27" t="s">
        <v>59</v>
      </c>
      <c r="E148" s="27" t="s">
        <v>56</v>
      </c>
      <c r="F148" s="27" t="s">
        <v>354</v>
      </c>
      <c r="G148" s="27"/>
      <c r="H148" s="111">
        <f>H149</f>
        <v>0.1</v>
      </c>
    </row>
    <row r="149" spans="2:8" ht="20.25" customHeight="1">
      <c r="B149" s="33" t="s">
        <v>339</v>
      </c>
      <c r="C149" s="78">
        <v>991</v>
      </c>
      <c r="D149" s="27" t="s">
        <v>59</v>
      </c>
      <c r="E149" s="27" t="s">
        <v>56</v>
      </c>
      <c r="F149" s="27" t="s">
        <v>354</v>
      </c>
      <c r="G149" s="27" t="s">
        <v>125</v>
      </c>
      <c r="H149" s="111">
        <v>0.1</v>
      </c>
    </row>
    <row r="150" spans="2:8" ht="34.5" customHeight="1" hidden="1">
      <c r="B150" s="33" t="s">
        <v>274</v>
      </c>
      <c r="C150" s="78"/>
      <c r="D150" s="27" t="s">
        <v>59</v>
      </c>
      <c r="E150" s="27" t="s">
        <v>56</v>
      </c>
      <c r="F150" s="27" t="s">
        <v>364</v>
      </c>
      <c r="G150" s="27"/>
      <c r="H150" s="111"/>
    </row>
    <row r="151" spans="2:8" ht="12.75" hidden="1">
      <c r="B151" s="33" t="s">
        <v>339</v>
      </c>
      <c r="C151" s="78">
        <v>991</v>
      </c>
      <c r="D151" s="27" t="s">
        <v>59</v>
      </c>
      <c r="E151" s="27" t="s">
        <v>56</v>
      </c>
      <c r="F151" s="27" t="s">
        <v>364</v>
      </c>
      <c r="G151" s="27" t="s">
        <v>118</v>
      </c>
      <c r="H151" s="111"/>
    </row>
    <row r="152" spans="2:8" ht="12.75">
      <c r="B152" s="31" t="s">
        <v>66</v>
      </c>
      <c r="C152" s="29">
        <v>991</v>
      </c>
      <c r="D152" s="38" t="s">
        <v>60</v>
      </c>
      <c r="E152" s="29"/>
      <c r="F152" s="38"/>
      <c r="G152" s="29"/>
      <c r="H152" s="168">
        <f>H153+H181</f>
        <v>347.97658</v>
      </c>
    </row>
    <row r="153" spans="2:8" ht="12.75">
      <c r="B153" s="32" t="s">
        <v>39</v>
      </c>
      <c r="C153" s="78">
        <v>991</v>
      </c>
      <c r="D153" s="27" t="s">
        <v>60</v>
      </c>
      <c r="E153" s="27" t="s">
        <v>49</v>
      </c>
      <c r="F153" s="27"/>
      <c r="G153" s="27"/>
      <c r="H153" s="138">
        <f>H154</f>
        <v>183.02932</v>
      </c>
    </row>
    <row r="154" spans="2:8" ht="12.75">
      <c r="B154" s="33" t="s">
        <v>256</v>
      </c>
      <c r="C154" s="27" t="s">
        <v>168</v>
      </c>
      <c r="D154" s="27" t="s">
        <v>60</v>
      </c>
      <c r="E154" s="27" t="s">
        <v>49</v>
      </c>
      <c r="F154" s="27" t="s">
        <v>257</v>
      </c>
      <c r="G154" s="27"/>
      <c r="H154" s="111">
        <f>H155</f>
        <v>183.02932</v>
      </c>
    </row>
    <row r="155" spans="2:8" ht="12.75">
      <c r="B155" s="33" t="s">
        <v>258</v>
      </c>
      <c r="C155" s="27" t="s">
        <v>168</v>
      </c>
      <c r="D155" s="27" t="s">
        <v>60</v>
      </c>
      <c r="E155" s="27" t="s">
        <v>49</v>
      </c>
      <c r="F155" s="27" t="s">
        <v>259</v>
      </c>
      <c r="G155" s="27"/>
      <c r="H155" s="111">
        <f>H156+H163+H179+H160+H161</f>
        <v>183.02932</v>
      </c>
    </row>
    <row r="156" spans="2:8" ht="14.25" customHeight="1">
      <c r="B156" s="33" t="s">
        <v>276</v>
      </c>
      <c r="C156" s="27" t="s">
        <v>168</v>
      </c>
      <c r="D156" s="27" t="s">
        <v>60</v>
      </c>
      <c r="E156" s="27" t="s">
        <v>49</v>
      </c>
      <c r="F156" s="27" t="s">
        <v>277</v>
      </c>
      <c r="G156" s="27"/>
      <c r="H156" s="139">
        <f>H157+H158+H159</f>
        <v>79.295</v>
      </c>
    </row>
    <row r="157" spans="2:8" ht="24.75" customHeight="1" hidden="1">
      <c r="B157" s="33" t="s">
        <v>278</v>
      </c>
      <c r="C157" s="27" t="s">
        <v>168</v>
      </c>
      <c r="D157" s="27" t="s">
        <v>60</v>
      </c>
      <c r="E157" s="27" t="s">
        <v>49</v>
      </c>
      <c r="F157" s="27" t="s">
        <v>277</v>
      </c>
      <c r="G157" s="27" t="s">
        <v>150</v>
      </c>
      <c r="H157" s="139"/>
    </row>
    <row r="158" spans="2:8" ht="38.25" customHeight="1" hidden="1">
      <c r="B158" s="33" t="s">
        <v>279</v>
      </c>
      <c r="C158" s="27" t="s">
        <v>168</v>
      </c>
      <c r="D158" s="27" t="s">
        <v>60</v>
      </c>
      <c r="E158" s="27" t="s">
        <v>49</v>
      </c>
      <c r="F158" s="27" t="s">
        <v>277</v>
      </c>
      <c r="G158" s="27" t="s">
        <v>280</v>
      </c>
      <c r="H158" s="139"/>
    </row>
    <row r="159" spans="2:8" ht="12.75">
      <c r="B159" s="33" t="s">
        <v>339</v>
      </c>
      <c r="C159" s="27" t="s">
        <v>168</v>
      </c>
      <c r="D159" s="27" t="s">
        <v>60</v>
      </c>
      <c r="E159" s="27" t="s">
        <v>49</v>
      </c>
      <c r="F159" s="27" t="s">
        <v>277</v>
      </c>
      <c r="G159" s="27" t="s">
        <v>118</v>
      </c>
      <c r="H159" s="139">
        <v>79.295</v>
      </c>
    </row>
    <row r="160" spans="2:8" ht="12.75">
      <c r="B160" s="33" t="s">
        <v>339</v>
      </c>
      <c r="C160" s="27" t="s">
        <v>168</v>
      </c>
      <c r="D160" s="27" t="s">
        <v>60</v>
      </c>
      <c r="E160" s="27" t="s">
        <v>49</v>
      </c>
      <c r="F160" s="27" t="s">
        <v>277</v>
      </c>
      <c r="G160" s="27" t="s">
        <v>360</v>
      </c>
      <c r="H160" s="139">
        <v>9.96</v>
      </c>
    </row>
    <row r="161" spans="2:8" ht="38.25">
      <c r="B161" s="33" t="s">
        <v>391</v>
      </c>
      <c r="C161" s="27" t="s">
        <v>168</v>
      </c>
      <c r="D161" s="27" t="s">
        <v>60</v>
      </c>
      <c r="E161" s="27" t="s">
        <v>49</v>
      </c>
      <c r="F161" s="27" t="s">
        <v>282</v>
      </c>
      <c r="G161" s="27"/>
      <c r="H161" s="139">
        <f>H162</f>
        <v>26</v>
      </c>
    </row>
    <row r="162" spans="2:8" ht="12.75">
      <c r="B162" s="33" t="s">
        <v>339</v>
      </c>
      <c r="C162" s="27" t="s">
        <v>168</v>
      </c>
      <c r="D162" s="27" t="s">
        <v>60</v>
      </c>
      <c r="E162" s="27" t="s">
        <v>49</v>
      </c>
      <c r="F162" s="27" t="s">
        <v>282</v>
      </c>
      <c r="G162" s="27" t="s">
        <v>118</v>
      </c>
      <c r="H162" s="139">
        <v>26</v>
      </c>
    </row>
    <row r="163" spans="2:8" ht="38.25">
      <c r="B163" s="56" t="s">
        <v>233</v>
      </c>
      <c r="C163" s="78">
        <v>991</v>
      </c>
      <c r="D163" s="27" t="s">
        <v>60</v>
      </c>
      <c r="E163" s="27" t="s">
        <v>49</v>
      </c>
      <c r="F163" s="27" t="s">
        <v>297</v>
      </c>
      <c r="G163" s="27"/>
      <c r="H163" s="111">
        <f>H164</f>
        <v>67.77432</v>
      </c>
    </row>
    <row r="164" spans="2:8" ht="12.75">
      <c r="B164" s="33" t="s">
        <v>31</v>
      </c>
      <c r="C164" s="78">
        <v>991</v>
      </c>
      <c r="D164" s="27" t="s">
        <v>60</v>
      </c>
      <c r="E164" s="27" t="s">
        <v>49</v>
      </c>
      <c r="F164" s="27" t="s">
        <v>297</v>
      </c>
      <c r="G164" s="27" t="s">
        <v>125</v>
      </c>
      <c r="H164" s="111">
        <v>67.77432</v>
      </c>
    </row>
    <row r="165" spans="2:8" ht="33" customHeight="1" hidden="1">
      <c r="B165" s="33" t="s">
        <v>298</v>
      </c>
      <c r="C165" s="78">
        <v>991</v>
      </c>
      <c r="D165" s="27" t="s">
        <v>60</v>
      </c>
      <c r="E165" s="27" t="s">
        <v>49</v>
      </c>
      <c r="F165" s="27" t="s">
        <v>299</v>
      </c>
      <c r="G165" s="27"/>
      <c r="H165" s="138"/>
    </row>
    <row r="166" spans="2:8" ht="12.75" hidden="1">
      <c r="B166" s="33" t="s">
        <v>31</v>
      </c>
      <c r="C166" s="78">
        <v>991</v>
      </c>
      <c r="D166" s="27" t="s">
        <v>60</v>
      </c>
      <c r="E166" s="27" t="s">
        <v>49</v>
      </c>
      <c r="F166" s="27" t="s">
        <v>299</v>
      </c>
      <c r="G166" s="27" t="s">
        <v>125</v>
      </c>
      <c r="H166" s="111"/>
    </row>
    <row r="167" spans="2:8" ht="51" hidden="1">
      <c r="B167" s="33" t="s">
        <v>309</v>
      </c>
      <c r="C167" s="78">
        <v>991</v>
      </c>
      <c r="D167" s="27" t="s">
        <v>60</v>
      </c>
      <c r="E167" s="27" t="s">
        <v>49</v>
      </c>
      <c r="F167" s="27" t="s">
        <v>300</v>
      </c>
      <c r="G167" s="27"/>
      <c r="H167" s="138"/>
    </row>
    <row r="168" spans="2:8" ht="12.75" hidden="1">
      <c r="B168" s="33" t="s">
        <v>31</v>
      </c>
      <c r="C168" s="78">
        <v>991</v>
      </c>
      <c r="D168" s="27" t="s">
        <v>60</v>
      </c>
      <c r="E168" s="27" t="s">
        <v>49</v>
      </c>
      <c r="F168" s="27" t="s">
        <v>300</v>
      </c>
      <c r="G168" s="27" t="s">
        <v>125</v>
      </c>
      <c r="H168" s="111"/>
    </row>
    <row r="169" spans="2:8" ht="12.75" hidden="1">
      <c r="B169" s="31" t="s">
        <v>40</v>
      </c>
      <c r="C169" s="29">
        <v>991</v>
      </c>
      <c r="D169" s="38" t="s">
        <v>61</v>
      </c>
      <c r="E169" s="29"/>
      <c r="F169" s="38"/>
      <c r="G169" s="29"/>
      <c r="H169" s="194">
        <f>H170</f>
        <v>0</v>
      </c>
    </row>
    <row r="170" spans="2:8" ht="12.75" hidden="1">
      <c r="B170" s="32" t="s">
        <v>41</v>
      </c>
      <c r="C170" s="78">
        <v>991</v>
      </c>
      <c r="D170" s="27" t="s">
        <v>61</v>
      </c>
      <c r="E170" s="27" t="s">
        <v>49</v>
      </c>
      <c r="F170" s="27"/>
      <c r="G170" s="27"/>
      <c r="H170" s="111">
        <f>H171</f>
        <v>0</v>
      </c>
    </row>
    <row r="171" spans="2:8" ht="12.75" hidden="1">
      <c r="B171" s="33" t="s">
        <v>256</v>
      </c>
      <c r="C171" s="27" t="s">
        <v>168</v>
      </c>
      <c r="D171" s="27" t="s">
        <v>61</v>
      </c>
      <c r="E171" s="27" t="s">
        <v>49</v>
      </c>
      <c r="F171" s="27" t="s">
        <v>257</v>
      </c>
      <c r="G171" s="27"/>
      <c r="H171" s="111">
        <f>H172</f>
        <v>0</v>
      </c>
    </row>
    <row r="172" spans="2:8" ht="12.75" hidden="1">
      <c r="B172" s="33" t="s">
        <v>258</v>
      </c>
      <c r="C172" s="27" t="s">
        <v>168</v>
      </c>
      <c r="D172" s="27" t="s">
        <v>61</v>
      </c>
      <c r="E172" s="27" t="s">
        <v>49</v>
      </c>
      <c r="F172" s="27" t="s">
        <v>259</v>
      </c>
      <c r="G172" s="27"/>
      <c r="H172" s="111">
        <f>H173</f>
        <v>0</v>
      </c>
    </row>
    <row r="173" spans="2:8" ht="12.75" hidden="1">
      <c r="B173" s="39" t="s">
        <v>301</v>
      </c>
      <c r="C173" s="78">
        <v>991</v>
      </c>
      <c r="D173" s="27" t="s">
        <v>61</v>
      </c>
      <c r="E173" s="27" t="s">
        <v>49</v>
      </c>
      <c r="F173" s="27" t="s">
        <v>302</v>
      </c>
      <c r="G173" s="27"/>
      <c r="H173" s="111">
        <f>H174</f>
        <v>0</v>
      </c>
    </row>
    <row r="174" spans="2:8" ht="19.5" customHeight="1" hidden="1">
      <c r="B174" s="33" t="s">
        <v>303</v>
      </c>
      <c r="C174" s="78">
        <v>990</v>
      </c>
      <c r="D174" s="27" t="s">
        <v>61</v>
      </c>
      <c r="E174" s="27" t="s">
        <v>49</v>
      </c>
      <c r="F174" s="27" t="s">
        <v>302</v>
      </c>
      <c r="G174" s="27" t="s">
        <v>304</v>
      </c>
      <c r="H174" s="111"/>
    </row>
    <row r="175" spans="2:8" ht="12.75" hidden="1">
      <c r="B175" s="31" t="s">
        <v>42</v>
      </c>
      <c r="C175" s="29">
        <v>991</v>
      </c>
      <c r="D175" s="38" t="s">
        <v>62</v>
      </c>
      <c r="E175" s="29"/>
      <c r="F175" s="38"/>
      <c r="G175" s="29"/>
      <c r="H175" s="194">
        <f>H176</f>
        <v>0</v>
      </c>
    </row>
    <row r="176" spans="2:8" ht="12.75" hidden="1">
      <c r="B176" s="32" t="s">
        <v>226</v>
      </c>
      <c r="C176" s="78">
        <v>991</v>
      </c>
      <c r="D176" s="27" t="s">
        <v>62</v>
      </c>
      <c r="E176" s="27" t="s">
        <v>51</v>
      </c>
      <c r="F176" s="27"/>
      <c r="G176" s="27"/>
      <c r="H176" s="138">
        <f>H177</f>
        <v>0</v>
      </c>
    </row>
    <row r="177" spans="2:8" ht="54" customHeight="1" hidden="1">
      <c r="B177" s="86" t="s">
        <v>281</v>
      </c>
      <c r="C177" s="74" t="s">
        <v>168</v>
      </c>
      <c r="D177" s="27" t="s">
        <v>62</v>
      </c>
      <c r="E177" s="27" t="s">
        <v>51</v>
      </c>
      <c r="F177" s="74" t="s">
        <v>282</v>
      </c>
      <c r="G177" s="74"/>
      <c r="H177" s="111">
        <f>H178</f>
        <v>0</v>
      </c>
    </row>
    <row r="178" spans="2:8" ht="22.5" customHeight="1" hidden="1">
      <c r="B178" s="33" t="s">
        <v>163</v>
      </c>
      <c r="C178" s="74" t="s">
        <v>168</v>
      </c>
      <c r="D178" s="27" t="s">
        <v>62</v>
      </c>
      <c r="E178" s="27" t="s">
        <v>51</v>
      </c>
      <c r="F178" s="74" t="s">
        <v>282</v>
      </c>
      <c r="G178" s="74" t="s">
        <v>118</v>
      </c>
      <c r="H178" s="111"/>
    </row>
    <row r="179" spans="2:8" ht="22.5" customHeight="1" hidden="1">
      <c r="B179" s="33" t="s">
        <v>276</v>
      </c>
      <c r="C179" s="74" t="s">
        <v>168</v>
      </c>
      <c r="D179" s="27" t="s">
        <v>60</v>
      </c>
      <c r="E179" s="27" t="s">
        <v>49</v>
      </c>
      <c r="F179" s="74" t="s">
        <v>277</v>
      </c>
      <c r="G179" s="74"/>
      <c r="H179" s="111">
        <f>H180</f>
        <v>0</v>
      </c>
    </row>
    <row r="180" spans="2:8" ht="22.5" customHeight="1" hidden="1">
      <c r="B180" s="33" t="s">
        <v>339</v>
      </c>
      <c r="C180" s="74" t="s">
        <v>168</v>
      </c>
      <c r="D180" s="27" t="s">
        <v>60</v>
      </c>
      <c r="E180" s="27" t="s">
        <v>49</v>
      </c>
      <c r="F180" s="74" t="s">
        <v>277</v>
      </c>
      <c r="G180" s="74" t="s">
        <v>118</v>
      </c>
      <c r="H180" s="111"/>
    </row>
    <row r="181" spans="2:8" s="5" customFormat="1" ht="12.75">
      <c r="B181" s="32" t="s">
        <v>107</v>
      </c>
      <c r="C181" s="192">
        <v>991</v>
      </c>
      <c r="D181" s="37" t="s">
        <v>60</v>
      </c>
      <c r="E181" s="37" t="s">
        <v>52</v>
      </c>
      <c r="F181" s="37"/>
      <c r="G181" s="37"/>
      <c r="H181" s="138">
        <f>H182</f>
        <v>164.94726</v>
      </c>
    </row>
    <row r="182" spans="2:8" ht="12.75">
      <c r="B182" s="33" t="s">
        <v>256</v>
      </c>
      <c r="C182" s="27" t="s">
        <v>168</v>
      </c>
      <c r="D182" s="27" t="s">
        <v>60</v>
      </c>
      <c r="E182" s="27" t="s">
        <v>52</v>
      </c>
      <c r="F182" s="27" t="s">
        <v>257</v>
      </c>
      <c r="G182" s="27"/>
      <c r="H182" s="111">
        <f>H183</f>
        <v>164.94726</v>
      </c>
    </row>
    <row r="183" spans="2:8" ht="12.75">
      <c r="B183" s="33" t="s">
        <v>258</v>
      </c>
      <c r="C183" s="27" t="s">
        <v>168</v>
      </c>
      <c r="D183" s="27" t="s">
        <v>60</v>
      </c>
      <c r="E183" s="27" t="s">
        <v>52</v>
      </c>
      <c r="F183" s="27" t="s">
        <v>259</v>
      </c>
      <c r="G183" s="27"/>
      <c r="H183" s="111">
        <f>H184+H187</f>
        <v>164.94726</v>
      </c>
    </row>
    <row r="184" spans="2:8" ht="15" customHeight="1" hidden="1">
      <c r="B184" s="33" t="s">
        <v>276</v>
      </c>
      <c r="C184" s="27" t="s">
        <v>168</v>
      </c>
      <c r="D184" s="27" t="s">
        <v>60</v>
      </c>
      <c r="E184" s="27" t="s">
        <v>52</v>
      </c>
      <c r="F184" s="27" t="s">
        <v>277</v>
      </c>
      <c r="G184" s="27"/>
      <c r="H184" s="139">
        <f>H185+H186</f>
        <v>0</v>
      </c>
    </row>
    <row r="185" spans="2:8" ht="24.75" customHeight="1" hidden="1">
      <c r="B185" s="33" t="s">
        <v>278</v>
      </c>
      <c r="C185" s="27" t="s">
        <v>168</v>
      </c>
      <c r="D185" s="27" t="s">
        <v>60</v>
      </c>
      <c r="E185" s="27" t="s">
        <v>52</v>
      </c>
      <c r="F185" s="27" t="s">
        <v>277</v>
      </c>
      <c r="G185" s="27" t="s">
        <v>150</v>
      </c>
      <c r="H185" s="139"/>
    </row>
    <row r="186" spans="2:8" ht="38.25" customHeight="1" hidden="1">
      <c r="B186" s="33" t="s">
        <v>279</v>
      </c>
      <c r="C186" s="27" t="s">
        <v>168</v>
      </c>
      <c r="D186" s="27" t="s">
        <v>60</v>
      </c>
      <c r="E186" s="27" t="s">
        <v>52</v>
      </c>
      <c r="F186" s="27" t="s">
        <v>277</v>
      </c>
      <c r="G186" s="27" t="s">
        <v>280</v>
      </c>
      <c r="H186" s="139"/>
    </row>
    <row r="187" spans="2:8" ht="18.75" customHeight="1">
      <c r="B187" s="33" t="s">
        <v>276</v>
      </c>
      <c r="C187" s="27" t="s">
        <v>168</v>
      </c>
      <c r="D187" s="27" t="s">
        <v>60</v>
      </c>
      <c r="E187" s="27" t="s">
        <v>52</v>
      </c>
      <c r="F187" s="27" t="s">
        <v>277</v>
      </c>
      <c r="G187" s="27"/>
      <c r="H187" s="139">
        <f>H188+H189</f>
        <v>164.94726</v>
      </c>
    </row>
    <row r="188" spans="2:8" ht="15.75" customHeight="1">
      <c r="B188" s="33" t="s">
        <v>331</v>
      </c>
      <c r="C188" s="27" t="s">
        <v>168</v>
      </c>
      <c r="D188" s="27" t="s">
        <v>60</v>
      </c>
      <c r="E188" s="27" t="s">
        <v>52</v>
      </c>
      <c r="F188" s="27" t="s">
        <v>277</v>
      </c>
      <c r="G188" s="27" t="s">
        <v>150</v>
      </c>
      <c r="H188" s="139">
        <v>126.6876</v>
      </c>
    </row>
    <row r="189" spans="2:8" ht="38.25" customHeight="1">
      <c r="B189" s="33" t="s">
        <v>279</v>
      </c>
      <c r="C189" s="27" t="s">
        <v>168</v>
      </c>
      <c r="D189" s="27" t="s">
        <v>60</v>
      </c>
      <c r="E189" s="27" t="s">
        <v>52</v>
      </c>
      <c r="F189" s="27" t="s">
        <v>277</v>
      </c>
      <c r="G189" s="27" t="s">
        <v>280</v>
      </c>
      <c r="H189" s="139">
        <v>38.25966</v>
      </c>
    </row>
    <row r="190" spans="2:8" s="5" customFormat="1" ht="22.5" customHeight="1">
      <c r="B190" s="216" t="s">
        <v>42</v>
      </c>
      <c r="C190" s="217" t="s">
        <v>168</v>
      </c>
      <c r="D190" s="217" t="s">
        <v>62</v>
      </c>
      <c r="E190" s="217" t="s">
        <v>320</v>
      </c>
      <c r="F190" s="217"/>
      <c r="G190" s="217"/>
      <c r="H190" s="219">
        <f>H191</f>
        <v>18.1</v>
      </c>
    </row>
    <row r="191" spans="2:8" ht="22.5" customHeight="1">
      <c r="B191" s="33" t="s">
        <v>226</v>
      </c>
      <c r="C191" s="74" t="s">
        <v>168</v>
      </c>
      <c r="D191" s="27" t="s">
        <v>62</v>
      </c>
      <c r="E191" s="27" t="s">
        <v>51</v>
      </c>
      <c r="F191" s="74"/>
      <c r="G191" s="74"/>
      <c r="H191" s="111">
        <f>H192</f>
        <v>18.1</v>
      </c>
    </row>
    <row r="192" spans="2:8" ht="22.5" customHeight="1">
      <c r="B192" s="33" t="s">
        <v>256</v>
      </c>
      <c r="C192" s="74" t="s">
        <v>168</v>
      </c>
      <c r="D192" s="27" t="s">
        <v>62</v>
      </c>
      <c r="E192" s="27" t="s">
        <v>51</v>
      </c>
      <c r="F192" s="74" t="s">
        <v>257</v>
      </c>
      <c r="G192" s="74"/>
      <c r="H192" s="111">
        <f>H193</f>
        <v>18.1</v>
      </c>
    </row>
    <row r="193" spans="2:8" ht="22.5" customHeight="1">
      <c r="B193" s="33" t="s">
        <v>258</v>
      </c>
      <c r="C193" s="74" t="s">
        <v>168</v>
      </c>
      <c r="D193" s="27" t="s">
        <v>62</v>
      </c>
      <c r="E193" s="27" t="s">
        <v>51</v>
      </c>
      <c r="F193" s="74" t="s">
        <v>259</v>
      </c>
      <c r="G193" s="74"/>
      <c r="H193" s="111">
        <f>H194</f>
        <v>18.1</v>
      </c>
    </row>
    <row r="194" spans="2:8" ht="39" customHeight="1">
      <c r="B194" s="33" t="s">
        <v>391</v>
      </c>
      <c r="C194" s="74" t="s">
        <v>168</v>
      </c>
      <c r="D194" s="27" t="s">
        <v>62</v>
      </c>
      <c r="E194" s="27" t="s">
        <v>51</v>
      </c>
      <c r="F194" s="74" t="s">
        <v>282</v>
      </c>
      <c r="G194" s="74"/>
      <c r="H194" s="111">
        <f>H195</f>
        <v>18.1</v>
      </c>
    </row>
    <row r="195" spans="2:8" ht="27" customHeight="1">
      <c r="B195" s="33" t="s">
        <v>321</v>
      </c>
      <c r="C195" s="74" t="s">
        <v>168</v>
      </c>
      <c r="D195" s="27" t="s">
        <v>62</v>
      </c>
      <c r="E195" s="27" t="s">
        <v>51</v>
      </c>
      <c r="F195" s="74" t="s">
        <v>282</v>
      </c>
      <c r="G195" s="74" t="s">
        <v>118</v>
      </c>
      <c r="H195" s="111">
        <v>18.1</v>
      </c>
    </row>
    <row r="196" spans="1:8" ht="12.75" hidden="1">
      <c r="A196" s="113"/>
      <c r="B196" s="29" t="s">
        <v>41</v>
      </c>
      <c r="C196" s="29">
        <v>991</v>
      </c>
      <c r="D196" s="29" t="s">
        <v>61</v>
      </c>
      <c r="E196" s="29" t="s">
        <v>49</v>
      </c>
      <c r="F196" s="29"/>
      <c r="G196" s="29"/>
      <c r="H196" s="194">
        <f>H197</f>
        <v>0</v>
      </c>
    </row>
    <row r="197" spans="1:8" ht="12.75" hidden="1">
      <c r="A197" s="113"/>
      <c r="B197" s="33" t="s">
        <v>256</v>
      </c>
      <c r="C197" s="27" t="s">
        <v>168</v>
      </c>
      <c r="D197" s="27" t="s">
        <v>61</v>
      </c>
      <c r="E197" s="27" t="s">
        <v>49</v>
      </c>
      <c r="F197" s="27" t="s">
        <v>257</v>
      </c>
      <c r="G197" s="27"/>
      <c r="H197" s="111">
        <f>H198</f>
        <v>0</v>
      </c>
    </row>
    <row r="198" spans="1:8" ht="12.75" hidden="1">
      <c r="A198" s="113"/>
      <c r="B198" s="33" t="s">
        <v>258</v>
      </c>
      <c r="C198" s="27" t="s">
        <v>168</v>
      </c>
      <c r="D198" s="27" t="s">
        <v>61</v>
      </c>
      <c r="E198" s="27" t="s">
        <v>49</v>
      </c>
      <c r="F198" s="27" t="s">
        <v>259</v>
      </c>
      <c r="G198" s="27"/>
      <c r="H198" s="111">
        <f>H199</f>
        <v>0</v>
      </c>
    </row>
    <row r="199" spans="1:8" ht="12.75" hidden="1">
      <c r="A199" s="113"/>
      <c r="B199" s="39" t="s">
        <v>301</v>
      </c>
      <c r="C199" s="78">
        <v>991</v>
      </c>
      <c r="D199" s="27" t="s">
        <v>61</v>
      </c>
      <c r="E199" s="27" t="s">
        <v>49</v>
      </c>
      <c r="F199" s="27" t="s">
        <v>302</v>
      </c>
      <c r="G199" s="27"/>
      <c r="H199" s="111">
        <f>H200</f>
        <v>0</v>
      </c>
    </row>
    <row r="200" spans="1:8" ht="41.25" customHeight="1" hidden="1">
      <c r="A200" s="113"/>
      <c r="B200" s="33" t="s">
        <v>340</v>
      </c>
      <c r="C200" s="78">
        <v>990</v>
      </c>
      <c r="D200" s="27" t="s">
        <v>61</v>
      </c>
      <c r="E200" s="27" t="s">
        <v>49</v>
      </c>
      <c r="F200" s="27" t="s">
        <v>302</v>
      </c>
      <c r="G200" s="27" t="s">
        <v>341</v>
      </c>
      <c r="H200" s="111"/>
    </row>
    <row r="201" spans="1:8" ht="12.75">
      <c r="A201" s="236" t="s">
        <v>63</v>
      </c>
      <c r="B201" s="237"/>
      <c r="C201" s="11"/>
      <c r="D201" s="11"/>
      <c r="E201" s="11"/>
      <c r="F201" s="11"/>
      <c r="G201" s="11"/>
      <c r="H201" s="160">
        <f>H14+H91+H115+H152+H109+H101+H190</f>
        <v>3625.35788956</v>
      </c>
    </row>
  </sheetData>
  <sheetProtection/>
  <mergeCells count="11">
    <mergeCell ref="A13:A118"/>
    <mergeCell ref="A201:B201"/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61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view="pageBreakPreview" zoomScaleSheetLayoutView="100" workbookViewId="0" topLeftCell="A1">
      <selection activeCell="K11" sqref="K11"/>
    </sheetView>
  </sheetViews>
  <sheetFormatPr defaultColWidth="9.00390625" defaultRowHeight="12.75"/>
  <cols>
    <col min="1" max="1" width="5.00390625" style="4" customWidth="1"/>
    <col min="2" max="2" width="46.375" style="4" customWidth="1"/>
    <col min="3" max="3" width="7.625" style="4" customWidth="1"/>
    <col min="4" max="4" width="13.25390625" style="4" customWidth="1"/>
    <col min="5" max="5" width="6.375" style="4" customWidth="1"/>
    <col min="6" max="6" width="13.00390625" style="4" customWidth="1"/>
    <col min="7" max="7" width="9.375" style="4" customWidth="1"/>
    <col min="8" max="8" width="11.875" style="4" customWidth="1"/>
    <col min="9" max="9" width="10.875" style="16" customWidth="1"/>
    <col min="10" max="16384" width="9.125" style="4" customWidth="1"/>
  </cols>
  <sheetData>
    <row r="1" ht="12.75" customHeight="1">
      <c r="I1" s="1" t="s">
        <v>159</v>
      </c>
    </row>
    <row r="2" ht="15">
      <c r="I2" s="1" t="s">
        <v>395</v>
      </c>
    </row>
    <row r="3" ht="12.75" customHeight="1">
      <c r="I3" s="1" t="s">
        <v>388</v>
      </c>
    </row>
    <row r="4" spans="2:9" ht="15">
      <c r="B4" s="6"/>
      <c r="I4" s="1" t="s">
        <v>389</v>
      </c>
    </row>
    <row r="5" spans="2:9" ht="12.75" customHeight="1">
      <c r="B5" s="7"/>
      <c r="I5" s="1" t="s">
        <v>366</v>
      </c>
    </row>
    <row r="6" spans="2:9" ht="15">
      <c r="B6" s="8"/>
      <c r="G6" s="6"/>
      <c r="I6" s="1"/>
    </row>
    <row r="7" spans="2:7" ht="15">
      <c r="B7" s="8"/>
      <c r="C7" s="1"/>
      <c r="G7" s="6"/>
    </row>
    <row r="8" spans="1:8" ht="12.75" customHeight="1">
      <c r="A8" s="221" t="s">
        <v>377</v>
      </c>
      <c r="B8" s="221"/>
      <c r="C8" s="221"/>
      <c r="D8" s="221"/>
      <c r="E8" s="221"/>
      <c r="F8" s="221"/>
      <c r="G8" s="221"/>
      <c r="H8" s="221"/>
    </row>
    <row r="9" spans="1:8" ht="29.25" customHeight="1">
      <c r="A9" s="221"/>
      <c r="B9" s="221"/>
      <c r="C9" s="221"/>
      <c r="D9" s="221"/>
      <c r="E9" s="221"/>
      <c r="F9" s="221"/>
      <c r="G9" s="221"/>
      <c r="H9" s="221"/>
    </row>
    <row r="10" spans="2:9" ht="12.75" customHeight="1">
      <c r="B10" s="9"/>
      <c r="C10" s="10"/>
      <c r="I10" s="16" t="s">
        <v>23</v>
      </c>
    </row>
    <row r="11" spans="1:9" ht="21" customHeight="1">
      <c r="A11" s="231" t="s">
        <v>17</v>
      </c>
      <c r="B11" s="231" t="s">
        <v>43</v>
      </c>
      <c r="C11" s="232" t="s">
        <v>44</v>
      </c>
      <c r="D11" s="232" t="s">
        <v>45</v>
      </c>
      <c r="E11" s="232" t="s">
        <v>46</v>
      </c>
      <c r="F11" s="232" t="s">
        <v>47</v>
      </c>
      <c r="G11" s="232" t="s">
        <v>48</v>
      </c>
      <c r="H11" s="233" t="s">
        <v>28</v>
      </c>
      <c r="I11" s="233"/>
    </row>
    <row r="12" spans="1:9" ht="32.25" customHeight="1">
      <c r="A12" s="231"/>
      <c r="B12" s="231"/>
      <c r="C12" s="234"/>
      <c r="D12" s="232"/>
      <c r="E12" s="232"/>
      <c r="F12" s="232"/>
      <c r="G12" s="232"/>
      <c r="H12" s="37" t="s">
        <v>361</v>
      </c>
      <c r="I12" s="93" t="s">
        <v>378</v>
      </c>
    </row>
    <row r="13" spans="1:9" ht="24.75" customHeight="1">
      <c r="A13" s="235" t="s">
        <v>310</v>
      </c>
      <c r="B13" s="30" t="s">
        <v>174</v>
      </c>
      <c r="C13" s="149" t="s">
        <v>168</v>
      </c>
      <c r="D13" s="170"/>
      <c r="E13" s="37"/>
      <c r="F13" s="37"/>
      <c r="G13" s="27"/>
      <c r="H13" s="195">
        <f>H14+H73+H83+H112+H139</f>
        <v>2779.2375</v>
      </c>
      <c r="I13" s="195">
        <f>I14+I73+I83+I112+I139</f>
        <v>2714.34</v>
      </c>
    </row>
    <row r="14" spans="1:9" s="124" customFormat="1" ht="12.75">
      <c r="A14" s="235"/>
      <c r="B14" s="122" t="s">
        <v>33</v>
      </c>
      <c r="C14" s="123">
        <v>991</v>
      </c>
      <c r="D14" s="196" t="s">
        <v>49</v>
      </c>
      <c r="E14" s="123"/>
      <c r="F14" s="123"/>
      <c r="G14" s="123"/>
      <c r="H14" s="197">
        <f>H15+H21+H49+H56+H61</f>
        <v>1948.73075</v>
      </c>
      <c r="I14" s="145">
        <f>I15+I21+I49+I56+I61</f>
        <v>1903.71295</v>
      </c>
    </row>
    <row r="15" spans="1:9" ht="38.25">
      <c r="A15" s="235"/>
      <c r="B15" s="32" t="s">
        <v>50</v>
      </c>
      <c r="C15" s="149" t="s">
        <v>168</v>
      </c>
      <c r="D15" s="179" t="s">
        <v>49</v>
      </c>
      <c r="E15" s="104" t="s">
        <v>51</v>
      </c>
      <c r="F15" s="27"/>
      <c r="G15" s="27"/>
      <c r="H15" s="138">
        <f aca="true" t="shared" si="0" ref="H15:I17">H16</f>
        <v>657.70723</v>
      </c>
      <c r="I15" s="159">
        <f t="shared" si="0"/>
        <v>655.0879500000001</v>
      </c>
    </row>
    <row r="16" spans="1:9" ht="25.5">
      <c r="A16" s="235"/>
      <c r="B16" s="33" t="s">
        <v>256</v>
      </c>
      <c r="C16" s="149" t="s">
        <v>168</v>
      </c>
      <c r="D16" s="149" t="s">
        <v>49</v>
      </c>
      <c r="E16" s="27" t="s">
        <v>51</v>
      </c>
      <c r="F16" s="27" t="s">
        <v>257</v>
      </c>
      <c r="G16" s="27"/>
      <c r="H16" s="111">
        <f t="shared" si="0"/>
        <v>657.70723</v>
      </c>
      <c r="I16" s="144">
        <f t="shared" si="0"/>
        <v>655.0879500000001</v>
      </c>
    </row>
    <row r="17" spans="1:9" ht="12.75">
      <c r="A17" s="235"/>
      <c r="B17" s="33" t="s">
        <v>258</v>
      </c>
      <c r="C17" s="149" t="s">
        <v>168</v>
      </c>
      <c r="D17" s="149" t="s">
        <v>49</v>
      </c>
      <c r="E17" s="27" t="s">
        <v>51</v>
      </c>
      <c r="F17" s="27" t="s">
        <v>259</v>
      </c>
      <c r="G17" s="27"/>
      <c r="H17" s="111">
        <f t="shared" si="0"/>
        <v>657.70723</v>
      </c>
      <c r="I17" s="144">
        <f t="shared" si="0"/>
        <v>655.0879500000001</v>
      </c>
    </row>
    <row r="18" spans="1:9" ht="12.75">
      <c r="A18" s="235"/>
      <c r="B18" s="33" t="s">
        <v>260</v>
      </c>
      <c r="C18" s="149" t="s">
        <v>168</v>
      </c>
      <c r="D18" s="149" t="s">
        <v>49</v>
      </c>
      <c r="E18" s="27" t="s">
        <v>51</v>
      </c>
      <c r="F18" s="27" t="s">
        <v>261</v>
      </c>
      <c r="G18" s="27"/>
      <c r="H18" s="111">
        <f>H19+H20</f>
        <v>657.70723</v>
      </c>
      <c r="I18" s="144">
        <f>I19+I20</f>
        <v>655.0879500000001</v>
      </c>
    </row>
    <row r="19" spans="1:9" ht="39.75" customHeight="1">
      <c r="A19" s="235"/>
      <c r="B19" s="33" t="s">
        <v>262</v>
      </c>
      <c r="C19" s="149" t="s">
        <v>168</v>
      </c>
      <c r="D19" s="149" t="s">
        <v>49</v>
      </c>
      <c r="E19" s="27" t="s">
        <v>51</v>
      </c>
      <c r="F19" s="27" t="s">
        <v>261</v>
      </c>
      <c r="G19" s="27" t="s">
        <v>112</v>
      </c>
      <c r="H19" s="111">
        <v>523.68419</v>
      </c>
      <c r="I19" s="111">
        <v>521.06491</v>
      </c>
    </row>
    <row r="20" spans="1:9" ht="39.75" customHeight="1">
      <c r="A20" s="235"/>
      <c r="B20" s="33" t="s">
        <v>263</v>
      </c>
      <c r="C20" s="149" t="s">
        <v>168</v>
      </c>
      <c r="D20" s="149" t="s">
        <v>49</v>
      </c>
      <c r="E20" s="27" t="s">
        <v>51</v>
      </c>
      <c r="F20" s="27" t="s">
        <v>261</v>
      </c>
      <c r="G20" s="27" t="s">
        <v>264</v>
      </c>
      <c r="H20" s="111">
        <v>134.02304</v>
      </c>
      <c r="I20" s="111">
        <v>134.02304</v>
      </c>
    </row>
    <row r="21" spans="1:9" ht="51">
      <c r="A21" s="235"/>
      <c r="B21" s="32" t="s">
        <v>34</v>
      </c>
      <c r="C21" s="149" t="s">
        <v>168</v>
      </c>
      <c r="D21" s="170" t="s">
        <v>49</v>
      </c>
      <c r="E21" s="37" t="s">
        <v>52</v>
      </c>
      <c r="F21" s="27"/>
      <c r="G21" s="27"/>
      <c r="H21" s="138">
        <f>H22</f>
        <v>613.2886299999999</v>
      </c>
      <c r="I21" s="159">
        <f>I22</f>
        <v>570.89011</v>
      </c>
    </row>
    <row r="22" spans="1:9" ht="25.5">
      <c r="A22" s="235"/>
      <c r="B22" s="33" t="s">
        <v>256</v>
      </c>
      <c r="C22" s="149" t="s">
        <v>168</v>
      </c>
      <c r="D22" s="149" t="s">
        <v>49</v>
      </c>
      <c r="E22" s="27" t="s">
        <v>52</v>
      </c>
      <c r="F22" s="27" t="s">
        <v>257</v>
      </c>
      <c r="G22" s="27"/>
      <c r="H22" s="111">
        <f>H23</f>
        <v>613.2886299999999</v>
      </c>
      <c r="I22" s="144">
        <f>I23</f>
        <v>570.89011</v>
      </c>
    </row>
    <row r="23" spans="1:9" ht="12.75">
      <c r="A23" s="235"/>
      <c r="B23" s="33" t="s">
        <v>258</v>
      </c>
      <c r="C23" s="149" t="s">
        <v>168</v>
      </c>
      <c r="D23" s="149" t="s">
        <v>49</v>
      </c>
      <c r="E23" s="27" t="s">
        <v>52</v>
      </c>
      <c r="F23" s="27" t="s">
        <v>259</v>
      </c>
      <c r="G23" s="27"/>
      <c r="H23" s="111">
        <f>H24+H33+H35+H27+H30</f>
        <v>613.2886299999999</v>
      </c>
      <c r="I23" s="111">
        <f>I24+I33+I35+I27+I30</f>
        <v>570.89011</v>
      </c>
    </row>
    <row r="24" spans="1:9" ht="12.75">
      <c r="A24" s="235"/>
      <c r="B24" s="33" t="s">
        <v>260</v>
      </c>
      <c r="C24" s="149" t="s">
        <v>168</v>
      </c>
      <c r="D24" s="149" t="s">
        <v>49</v>
      </c>
      <c r="E24" s="27" t="s">
        <v>52</v>
      </c>
      <c r="F24" s="27" t="s">
        <v>261</v>
      </c>
      <c r="G24" s="27"/>
      <c r="H24" s="111">
        <f>H25+H26+H29</f>
        <v>433.70754999999997</v>
      </c>
      <c r="I24" s="144">
        <f>I25+I26+I29</f>
        <v>421.66963000000004</v>
      </c>
    </row>
    <row r="25" spans="1:9" ht="25.5">
      <c r="A25" s="235"/>
      <c r="B25" s="33" t="s">
        <v>262</v>
      </c>
      <c r="C25" s="149" t="s">
        <v>168</v>
      </c>
      <c r="D25" s="149" t="s">
        <v>49</v>
      </c>
      <c r="E25" s="27" t="s">
        <v>52</v>
      </c>
      <c r="F25" s="27" t="s">
        <v>261</v>
      </c>
      <c r="G25" s="27" t="s">
        <v>112</v>
      </c>
      <c r="H25" s="111">
        <f>322.45515+9.881</f>
        <v>332.33615</v>
      </c>
      <c r="I25" s="111">
        <f>314.11723+9.881+0.1</f>
        <v>324.09823000000006</v>
      </c>
    </row>
    <row r="26" spans="1:9" ht="51">
      <c r="A26" s="235"/>
      <c r="B26" s="33" t="s">
        <v>314</v>
      </c>
      <c r="C26" s="149" t="s">
        <v>168</v>
      </c>
      <c r="D26" s="149" t="s">
        <v>49</v>
      </c>
      <c r="E26" s="27" t="s">
        <v>52</v>
      </c>
      <c r="F26" s="27" t="s">
        <v>261</v>
      </c>
      <c r="G26" s="27" t="s">
        <v>264</v>
      </c>
      <c r="H26" s="111">
        <v>101.3714</v>
      </c>
      <c r="I26" s="111">
        <v>97.5714</v>
      </c>
    </row>
    <row r="27" spans="1:9" ht="25.5" hidden="1">
      <c r="A27" s="235"/>
      <c r="B27" s="72" t="s">
        <v>265</v>
      </c>
      <c r="C27" s="149" t="s">
        <v>168</v>
      </c>
      <c r="D27" s="149" t="s">
        <v>49</v>
      </c>
      <c r="E27" s="27" t="s">
        <v>52</v>
      </c>
      <c r="F27" s="27" t="s">
        <v>261</v>
      </c>
      <c r="G27" s="27"/>
      <c r="H27" s="111">
        <f>H28</f>
        <v>0</v>
      </c>
      <c r="I27" s="144">
        <f>I28</f>
        <v>0</v>
      </c>
    </row>
    <row r="28" spans="1:9" ht="25.5" hidden="1">
      <c r="A28" s="235"/>
      <c r="B28" s="33" t="s">
        <v>114</v>
      </c>
      <c r="C28" s="149" t="s">
        <v>168</v>
      </c>
      <c r="D28" s="149" t="s">
        <v>49</v>
      </c>
      <c r="E28" s="27" t="s">
        <v>52</v>
      </c>
      <c r="F28" s="27" t="s">
        <v>261</v>
      </c>
      <c r="G28" s="27" t="s">
        <v>119</v>
      </c>
      <c r="H28" s="111"/>
      <c r="I28" s="144"/>
    </row>
    <row r="29" spans="1:9" ht="12.75" hidden="1">
      <c r="A29" s="235"/>
      <c r="B29" s="33" t="s">
        <v>349</v>
      </c>
      <c r="C29" s="149" t="s">
        <v>168</v>
      </c>
      <c r="D29" s="149" t="s">
        <v>49</v>
      </c>
      <c r="E29" s="27" t="s">
        <v>52</v>
      </c>
      <c r="F29" s="27" t="s">
        <v>261</v>
      </c>
      <c r="G29" s="27" t="s">
        <v>118</v>
      </c>
      <c r="H29" s="111">
        <v>0</v>
      </c>
      <c r="I29" s="111">
        <v>0</v>
      </c>
    </row>
    <row r="30" spans="1:9" ht="12.75">
      <c r="A30" s="235"/>
      <c r="B30" s="33" t="s">
        <v>268</v>
      </c>
      <c r="C30" s="149" t="s">
        <v>168</v>
      </c>
      <c r="D30" s="149" t="s">
        <v>49</v>
      </c>
      <c r="E30" s="27" t="s">
        <v>52</v>
      </c>
      <c r="F30" s="27" t="s">
        <v>269</v>
      </c>
      <c r="G30" s="27"/>
      <c r="H30" s="111">
        <f>H31+H32</f>
        <v>32.277879999999996</v>
      </c>
      <c r="I30" s="111">
        <f>I31+I32</f>
        <v>0</v>
      </c>
    </row>
    <row r="31" spans="1:9" ht="12.75">
      <c r="A31" s="235"/>
      <c r="B31" s="33" t="s">
        <v>331</v>
      </c>
      <c r="C31" s="149" t="s">
        <v>168</v>
      </c>
      <c r="D31" s="149" t="s">
        <v>49</v>
      </c>
      <c r="E31" s="27" t="s">
        <v>52</v>
      </c>
      <c r="F31" s="27" t="s">
        <v>269</v>
      </c>
      <c r="G31" s="27" t="s">
        <v>112</v>
      </c>
      <c r="H31" s="111">
        <v>20</v>
      </c>
      <c r="I31" s="111">
        <v>0</v>
      </c>
    </row>
    <row r="32" spans="1:9" ht="38.25">
      <c r="A32" s="235"/>
      <c r="B32" s="33" t="s">
        <v>350</v>
      </c>
      <c r="C32" s="149" t="s">
        <v>168</v>
      </c>
      <c r="D32" s="149" t="s">
        <v>49</v>
      </c>
      <c r="E32" s="27" t="s">
        <v>52</v>
      </c>
      <c r="F32" s="27" t="s">
        <v>269</v>
      </c>
      <c r="G32" s="27" t="s">
        <v>264</v>
      </c>
      <c r="H32" s="111">
        <v>12.27788</v>
      </c>
      <c r="I32" s="111">
        <v>0</v>
      </c>
    </row>
    <row r="33" spans="1:9" ht="63.75">
      <c r="A33" s="235"/>
      <c r="B33" s="72" t="s">
        <v>266</v>
      </c>
      <c r="C33" s="149" t="s">
        <v>168</v>
      </c>
      <c r="D33" s="149" t="s">
        <v>49</v>
      </c>
      <c r="E33" s="27" t="s">
        <v>52</v>
      </c>
      <c r="F33" s="27" t="s">
        <v>267</v>
      </c>
      <c r="G33" s="27"/>
      <c r="H33" s="111">
        <f>H34</f>
        <v>1.7</v>
      </c>
      <c r="I33" s="144">
        <f>I34</f>
        <v>1.8</v>
      </c>
    </row>
    <row r="34" spans="1:9" ht="12.75">
      <c r="A34" s="235"/>
      <c r="B34" s="33" t="s">
        <v>349</v>
      </c>
      <c r="C34" s="149" t="s">
        <v>168</v>
      </c>
      <c r="D34" s="149" t="s">
        <v>49</v>
      </c>
      <c r="E34" s="27" t="s">
        <v>52</v>
      </c>
      <c r="F34" s="27" t="s">
        <v>267</v>
      </c>
      <c r="G34" s="27" t="s">
        <v>118</v>
      </c>
      <c r="H34" s="111">
        <v>1.7</v>
      </c>
      <c r="I34" s="144">
        <v>1.8</v>
      </c>
    </row>
    <row r="35" spans="1:9" ht="12.75">
      <c r="A35" s="235"/>
      <c r="B35" s="33" t="s">
        <v>268</v>
      </c>
      <c r="C35" s="149" t="s">
        <v>168</v>
      </c>
      <c r="D35" s="149" t="s">
        <v>49</v>
      </c>
      <c r="E35" s="27" t="s">
        <v>52</v>
      </c>
      <c r="F35" s="27" t="s">
        <v>269</v>
      </c>
      <c r="G35" s="27"/>
      <c r="H35" s="111">
        <f>H36+H37+H38+H39+H40+H46+H47+H48</f>
        <v>145.60320000000002</v>
      </c>
      <c r="I35" s="111">
        <f>I36+I37+I38+I39+I40+I46+I47+I48</f>
        <v>147.42048</v>
      </c>
    </row>
    <row r="36" spans="1:9" ht="15" customHeight="1" hidden="1">
      <c r="A36" s="235"/>
      <c r="B36" s="33" t="s">
        <v>262</v>
      </c>
      <c r="C36" s="149" t="s">
        <v>168</v>
      </c>
      <c r="D36" s="149" t="s">
        <v>49</v>
      </c>
      <c r="E36" s="27" t="s">
        <v>52</v>
      </c>
      <c r="F36" s="27" t="s">
        <v>269</v>
      </c>
      <c r="G36" s="27" t="s">
        <v>112</v>
      </c>
      <c r="H36" s="111">
        <v>0</v>
      </c>
      <c r="I36" s="111">
        <v>0</v>
      </c>
    </row>
    <row r="37" spans="1:9" ht="17.25" customHeight="1" hidden="1">
      <c r="A37" s="235"/>
      <c r="B37" s="33" t="s">
        <v>263</v>
      </c>
      <c r="C37" s="149" t="s">
        <v>168</v>
      </c>
      <c r="D37" s="149" t="s">
        <v>49</v>
      </c>
      <c r="E37" s="27" t="s">
        <v>52</v>
      </c>
      <c r="F37" s="27" t="s">
        <v>269</v>
      </c>
      <c r="G37" s="27" t="s">
        <v>264</v>
      </c>
      <c r="H37" s="111">
        <v>0</v>
      </c>
      <c r="I37" s="111">
        <v>0</v>
      </c>
    </row>
    <row r="38" spans="1:9" ht="19.5" customHeight="1" hidden="1">
      <c r="A38" s="235"/>
      <c r="B38" s="33" t="s">
        <v>113</v>
      </c>
      <c r="C38" s="149" t="s">
        <v>168</v>
      </c>
      <c r="D38" s="149" t="s">
        <v>49</v>
      </c>
      <c r="E38" s="27" t="s">
        <v>52</v>
      </c>
      <c r="F38" s="27" t="s">
        <v>269</v>
      </c>
      <c r="G38" s="27" t="s">
        <v>117</v>
      </c>
      <c r="H38" s="111"/>
      <c r="I38" s="144"/>
    </row>
    <row r="39" spans="1:9" ht="12.75">
      <c r="A39" s="235"/>
      <c r="B39" s="33" t="s">
        <v>349</v>
      </c>
      <c r="C39" s="149" t="s">
        <v>168</v>
      </c>
      <c r="D39" s="149" t="s">
        <v>49</v>
      </c>
      <c r="E39" s="27" t="s">
        <v>52</v>
      </c>
      <c r="F39" s="27" t="s">
        <v>269</v>
      </c>
      <c r="G39" s="27" t="s">
        <v>118</v>
      </c>
      <c r="H39" s="111">
        <v>108.2072</v>
      </c>
      <c r="I39" s="111">
        <v>108.64048</v>
      </c>
    </row>
    <row r="40" spans="1:9" ht="12.75" hidden="1">
      <c r="A40" s="235"/>
      <c r="B40" s="33" t="s">
        <v>115</v>
      </c>
      <c r="C40" s="149" t="s">
        <v>168</v>
      </c>
      <c r="D40" s="149" t="s">
        <v>49</v>
      </c>
      <c r="E40" s="27" t="s">
        <v>52</v>
      </c>
      <c r="F40" s="27" t="s">
        <v>269</v>
      </c>
      <c r="G40" s="27" t="s">
        <v>120</v>
      </c>
      <c r="H40" s="139"/>
      <c r="I40" s="139"/>
    </row>
    <row r="41" spans="1:9" ht="51" customHeight="1" hidden="1">
      <c r="A41" s="235"/>
      <c r="B41" s="32" t="s">
        <v>153</v>
      </c>
      <c r="C41" s="149" t="s">
        <v>168</v>
      </c>
      <c r="D41" s="149" t="s">
        <v>49</v>
      </c>
      <c r="E41" s="27" t="s">
        <v>52</v>
      </c>
      <c r="F41" s="27" t="s">
        <v>269</v>
      </c>
      <c r="G41" s="27"/>
      <c r="H41" s="140">
        <f>H42</f>
        <v>848.2339999999999</v>
      </c>
      <c r="I41" s="140">
        <f>I42</f>
        <v>848.2339999999999</v>
      </c>
    </row>
    <row r="42" spans="1:9" ht="60" customHeight="1" hidden="1">
      <c r="A42" s="235"/>
      <c r="B42" s="180" t="s">
        <v>133</v>
      </c>
      <c r="C42" s="149" t="s">
        <v>168</v>
      </c>
      <c r="D42" s="149" t="s">
        <v>49</v>
      </c>
      <c r="E42" s="27" t="s">
        <v>52</v>
      </c>
      <c r="F42" s="27" t="s">
        <v>269</v>
      </c>
      <c r="G42" s="182"/>
      <c r="H42" s="139">
        <f>H43+H44+H45</f>
        <v>848.2339999999999</v>
      </c>
      <c r="I42" s="139">
        <f>I43+I44+I45</f>
        <v>848.2339999999999</v>
      </c>
    </row>
    <row r="43" spans="1:9" ht="15" customHeight="1" hidden="1">
      <c r="A43" s="235"/>
      <c r="B43" s="33" t="s">
        <v>31</v>
      </c>
      <c r="C43" s="149" t="s">
        <v>168</v>
      </c>
      <c r="D43" s="149" t="s">
        <v>49</v>
      </c>
      <c r="E43" s="27" t="s">
        <v>52</v>
      </c>
      <c r="F43" s="27" t="s">
        <v>269</v>
      </c>
      <c r="G43" s="184" t="s">
        <v>125</v>
      </c>
      <c r="H43" s="139">
        <v>44.918</v>
      </c>
      <c r="I43" s="139">
        <v>44.918</v>
      </c>
    </row>
    <row r="44" spans="1:9" ht="39.75" customHeight="1" hidden="1">
      <c r="A44" s="235"/>
      <c r="B44" s="72" t="s">
        <v>171</v>
      </c>
      <c r="C44" s="149" t="s">
        <v>168</v>
      </c>
      <c r="D44" s="149" t="s">
        <v>49</v>
      </c>
      <c r="E44" s="27" t="s">
        <v>52</v>
      </c>
      <c r="F44" s="27" t="s">
        <v>269</v>
      </c>
      <c r="G44" s="185"/>
      <c r="H44" s="139">
        <v>13.565</v>
      </c>
      <c r="I44" s="139">
        <v>13.565</v>
      </c>
    </row>
    <row r="45" spans="1:9" ht="40.5" customHeight="1" hidden="1">
      <c r="A45" s="235"/>
      <c r="B45" s="72" t="s">
        <v>173</v>
      </c>
      <c r="C45" s="149" t="s">
        <v>168</v>
      </c>
      <c r="D45" s="149" t="s">
        <v>49</v>
      </c>
      <c r="E45" s="27" t="s">
        <v>52</v>
      </c>
      <c r="F45" s="27" t="s">
        <v>269</v>
      </c>
      <c r="G45" s="185" t="s">
        <v>125</v>
      </c>
      <c r="H45" s="139">
        <v>789.751</v>
      </c>
      <c r="I45" s="139">
        <v>789.751</v>
      </c>
    </row>
    <row r="46" spans="1:9" ht="20.25" customHeight="1" hidden="1">
      <c r="A46" s="235"/>
      <c r="B46" s="72" t="s">
        <v>352</v>
      </c>
      <c r="C46" s="149" t="s">
        <v>168</v>
      </c>
      <c r="D46" s="149" t="s">
        <v>49</v>
      </c>
      <c r="E46" s="27" t="s">
        <v>52</v>
      </c>
      <c r="F46" s="27" t="s">
        <v>269</v>
      </c>
      <c r="G46" s="185" t="s">
        <v>120</v>
      </c>
      <c r="H46" s="139">
        <v>0</v>
      </c>
      <c r="I46" s="139"/>
    </row>
    <row r="47" spans="1:9" ht="17.25" customHeight="1" hidden="1">
      <c r="A47" s="235"/>
      <c r="B47" s="72" t="s">
        <v>353</v>
      </c>
      <c r="C47" s="149" t="s">
        <v>168</v>
      </c>
      <c r="D47" s="149" t="s">
        <v>49</v>
      </c>
      <c r="E47" s="27" t="s">
        <v>52</v>
      </c>
      <c r="F47" s="27" t="s">
        <v>269</v>
      </c>
      <c r="G47" s="185" t="s">
        <v>351</v>
      </c>
      <c r="H47" s="139">
        <v>0</v>
      </c>
      <c r="I47" s="139"/>
    </row>
    <row r="48" spans="1:9" ht="17.25" customHeight="1">
      <c r="A48" s="235"/>
      <c r="B48" s="33" t="s">
        <v>349</v>
      </c>
      <c r="C48" s="149" t="s">
        <v>168</v>
      </c>
      <c r="D48" s="149" t="s">
        <v>49</v>
      </c>
      <c r="E48" s="27" t="s">
        <v>52</v>
      </c>
      <c r="F48" s="27" t="s">
        <v>269</v>
      </c>
      <c r="G48" s="27" t="s">
        <v>360</v>
      </c>
      <c r="H48" s="139">
        <v>37.396</v>
      </c>
      <c r="I48" s="139">
        <v>38.78</v>
      </c>
    </row>
    <row r="49" spans="1:9" ht="61.5" customHeight="1">
      <c r="A49" s="235"/>
      <c r="B49" s="32" t="s">
        <v>153</v>
      </c>
      <c r="C49" s="149" t="s">
        <v>168</v>
      </c>
      <c r="D49" s="170" t="s">
        <v>49</v>
      </c>
      <c r="E49" s="37" t="s">
        <v>53</v>
      </c>
      <c r="F49" s="27"/>
      <c r="G49" s="27"/>
      <c r="H49" s="198">
        <f>H50</f>
        <v>175.549</v>
      </c>
      <c r="I49" s="159">
        <f>I50</f>
        <v>175.549</v>
      </c>
    </row>
    <row r="50" spans="1:9" ht="26.25" customHeight="1">
      <c r="A50" s="235"/>
      <c r="B50" s="33" t="s">
        <v>256</v>
      </c>
      <c r="C50" s="149" t="s">
        <v>168</v>
      </c>
      <c r="D50" s="149" t="s">
        <v>49</v>
      </c>
      <c r="E50" s="27" t="s">
        <v>53</v>
      </c>
      <c r="F50" s="27" t="s">
        <v>257</v>
      </c>
      <c r="G50" s="185"/>
      <c r="H50" s="111">
        <f>H51</f>
        <v>175.549</v>
      </c>
      <c r="I50" s="144">
        <f>I51</f>
        <v>175.549</v>
      </c>
    </row>
    <row r="51" spans="1:9" ht="15" customHeight="1">
      <c r="A51" s="235"/>
      <c r="B51" s="33" t="s">
        <v>258</v>
      </c>
      <c r="C51" s="149" t="s">
        <v>168</v>
      </c>
      <c r="D51" s="149" t="s">
        <v>49</v>
      </c>
      <c r="E51" s="27" t="s">
        <v>53</v>
      </c>
      <c r="F51" s="27" t="s">
        <v>259</v>
      </c>
      <c r="G51" s="185"/>
      <c r="H51" s="111">
        <f>H52+H54</f>
        <v>175.549</v>
      </c>
      <c r="I51" s="144">
        <f>I52+I54</f>
        <v>175.549</v>
      </c>
    </row>
    <row r="52" spans="1:9" ht="28.5" customHeight="1">
      <c r="A52" s="235"/>
      <c r="B52" s="72" t="s">
        <v>270</v>
      </c>
      <c r="C52" s="79">
        <v>991</v>
      </c>
      <c r="D52" s="149" t="s">
        <v>49</v>
      </c>
      <c r="E52" s="27" t="s">
        <v>53</v>
      </c>
      <c r="F52" s="27" t="s">
        <v>271</v>
      </c>
      <c r="G52" s="27"/>
      <c r="H52" s="111">
        <f>H53</f>
        <v>175.549</v>
      </c>
      <c r="I52" s="144">
        <f>I53</f>
        <v>175.549</v>
      </c>
    </row>
    <row r="53" spans="1:9" ht="18.75" customHeight="1">
      <c r="A53" s="235"/>
      <c r="B53" s="33" t="s">
        <v>31</v>
      </c>
      <c r="C53" s="79">
        <v>991</v>
      </c>
      <c r="D53" s="149" t="s">
        <v>49</v>
      </c>
      <c r="E53" s="27" t="s">
        <v>53</v>
      </c>
      <c r="F53" s="27" t="s">
        <v>271</v>
      </c>
      <c r="G53" s="27" t="s">
        <v>125</v>
      </c>
      <c r="H53" s="111">
        <v>175.549</v>
      </c>
      <c r="I53" s="111">
        <v>175.549</v>
      </c>
    </row>
    <row r="54" spans="1:9" ht="29.25" customHeight="1">
      <c r="A54" s="235"/>
      <c r="B54" s="33" t="s">
        <v>272</v>
      </c>
      <c r="C54" s="79">
        <v>991</v>
      </c>
      <c r="D54" s="149" t="s">
        <v>49</v>
      </c>
      <c r="E54" s="27" t="s">
        <v>53</v>
      </c>
      <c r="F54" s="27" t="s">
        <v>273</v>
      </c>
      <c r="G54" s="27"/>
      <c r="H54" s="111">
        <f>H55</f>
        <v>0</v>
      </c>
      <c r="I54" s="144">
        <f>I55</f>
        <v>0</v>
      </c>
    </row>
    <row r="55" spans="1:9" ht="15" customHeight="1">
      <c r="A55" s="235"/>
      <c r="B55" s="33" t="s">
        <v>31</v>
      </c>
      <c r="C55" s="79">
        <v>991</v>
      </c>
      <c r="D55" s="149" t="s">
        <v>49</v>
      </c>
      <c r="E55" s="27" t="s">
        <v>53</v>
      </c>
      <c r="F55" s="27" t="s">
        <v>273</v>
      </c>
      <c r="G55" s="27" t="s">
        <v>125</v>
      </c>
      <c r="H55" s="111">
        <v>0</v>
      </c>
      <c r="I55" s="111">
        <v>0</v>
      </c>
    </row>
    <row r="56" spans="1:9" ht="12.75">
      <c r="A56" s="235"/>
      <c r="B56" s="32" t="s">
        <v>99</v>
      </c>
      <c r="C56" s="149" t="s">
        <v>168</v>
      </c>
      <c r="D56" s="170" t="s">
        <v>49</v>
      </c>
      <c r="E56" s="37" t="s">
        <v>62</v>
      </c>
      <c r="F56" s="37"/>
      <c r="G56" s="37"/>
      <c r="H56" s="189">
        <f aca="true" t="shared" si="1" ref="H56:I59">H57</f>
        <v>1</v>
      </c>
      <c r="I56" s="159">
        <f t="shared" si="1"/>
        <v>1</v>
      </c>
    </row>
    <row r="57" spans="1:9" ht="25.5">
      <c r="A57" s="235"/>
      <c r="B57" s="33" t="s">
        <v>256</v>
      </c>
      <c r="C57" s="149" t="s">
        <v>168</v>
      </c>
      <c r="D57" s="149" t="s">
        <v>49</v>
      </c>
      <c r="E57" s="27" t="s">
        <v>62</v>
      </c>
      <c r="F57" s="27" t="s">
        <v>257</v>
      </c>
      <c r="G57" s="37"/>
      <c r="H57" s="111">
        <f t="shared" si="1"/>
        <v>1</v>
      </c>
      <c r="I57" s="144">
        <f t="shared" si="1"/>
        <v>1</v>
      </c>
    </row>
    <row r="58" spans="1:9" ht="12.75">
      <c r="A58" s="235"/>
      <c r="B58" s="33" t="s">
        <v>258</v>
      </c>
      <c r="C58" s="149" t="s">
        <v>168</v>
      </c>
      <c r="D58" s="149" t="s">
        <v>49</v>
      </c>
      <c r="E58" s="27" t="s">
        <v>62</v>
      </c>
      <c r="F58" s="27" t="s">
        <v>259</v>
      </c>
      <c r="G58" s="37"/>
      <c r="H58" s="111">
        <f t="shared" si="1"/>
        <v>1</v>
      </c>
      <c r="I58" s="144">
        <f t="shared" si="1"/>
        <v>1</v>
      </c>
    </row>
    <row r="59" spans="1:9" ht="12.75">
      <c r="A59" s="235"/>
      <c r="B59" s="33" t="s">
        <v>274</v>
      </c>
      <c r="C59" s="149" t="s">
        <v>168</v>
      </c>
      <c r="D59" s="149" t="s">
        <v>49</v>
      </c>
      <c r="E59" s="27" t="s">
        <v>62</v>
      </c>
      <c r="F59" s="27" t="s">
        <v>275</v>
      </c>
      <c r="G59" s="27"/>
      <c r="H59" s="111">
        <f t="shared" si="1"/>
        <v>1</v>
      </c>
      <c r="I59" s="144">
        <f t="shared" si="1"/>
        <v>1</v>
      </c>
    </row>
    <row r="60" spans="1:9" ht="12.75">
      <c r="A60" s="235"/>
      <c r="B60" s="33" t="s">
        <v>154</v>
      </c>
      <c r="C60" s="149" t="s">
        <v>168</v>
      </c>
      <c r="D60" s="149" t="s">
        <v>49</v>
      </c>
      <c r="E60" s="27" t="s">
        <v>62</v>
      </c>
      <c r="F60" s="27" t="s">
        <v>275</v>
      </c>
      <c r="G60" s="27" t="s">
        <v>121</v>
      </c>
      <c r="H60" s="111">
        <v>1</v>
      </c>
      <c r="I60" s="144">
        <v>1</v>
      </c>
    </row>
    <row r="61" spans="1:9" ht="12.75">
      <c r="A61" s="235"/>
      <c r="B61" s="32" t="s">
        <v>35</v>
      </c>
      <c r="C61" s="149" t="s">
        <v>168</v>
      </c>
      <c r="D61" s="170" t="s">
        <v>49</v>
      </c>
      <c r="E61" s="37" t="s">
        <v>54</v>
      </c>
      <c r="F61" s="27"/>
      <c r="G61" s="27"/>
      <c r="H61" s="138">
        <f>H63</f>
        <v>501.18589000000003</v>
      </c>
      <c r="I61" s="160">
        <f>I63</f>
        <v>501.18589000000003</v>
      </c>
    </row>
    <row r="62" spans="1:9" ht="25.5">
      <c r="A62" s="235"/>
      <c r="B62" s="33" t="s">
        <v>256</v>
      </c>
      <c r="C62" s="149" t="s">
        <v>168</v>
      </c>
      <c r="D62" s="149" t="s">
        <v>49</v>
      </c>
      <c r="E62" s="27" t="s">
        <v>54</v>
      </c>
      <c r="F62" s="27" t="s">
        <v>257</v>
      </c>
      <c r="G62" s="27"/>
      <c r="H62" s="111">
        <f>H63</f>
        <v>501.18589000000003</v>
      </c>
      <c r="I62" s="101">
        <f>I63</f>
        <v>501.18589000000003</v>
      </c>
    </row>
    <row r="63" spans="1:9" ht="12.75">
      <c r="A63" s="235"/>
      <c r="B63" s="33" t="s">
        <v>258</v>
      </c>
      <c r="C63" s="149" t="s">
        <v>168</v>
      </c>
      <c r="D63" s="149" t="s">
        <v>49</v>
      </c>
      <c r="E63" s="27" t="s">
        <v>54</v>
      </c>
      <c r="F63" s="27" t="s">
        <v>259</v>
      </c>
      <c r="G63" s="27"/>
      <c r="H63" s="111">
        <f>H64</f>
        <v>501.18589000000003</v>
      </c>
      <c r="I63" s="144">
        <f>I64</f>
        <v>501.18589000000003</v>
      </c>
    </row>
    <row r="64" spans="1:9" ht="20.25" customHeight="1">
      <c r="A64" s="235"/>
      <c r="B64" s="33" t="s">
        <v>276</v>
      </c>
      <c r="C64" s="149" t="s">
        <v>168</v>
      </c>
      <c r="D64" s="149" t="s">
        <v>49</v>
      </c>
      <c r="E64" s="27" t="s">
        <v>54</v>
      </c>
      <c r="F64" s="27" t="s">
        <v>277</v>
      </c>
      <c r="G64" s="27"/>
      <c r="H64" s="111">
        <f>H65+H66</f>
        <v>501.18589000000003</v>
      </c>
      <c r="I64" s="144">
        <f>I65+I66</f>
        <v>501.18589000000003</v>
      </c>
    </row>
    <row r="65" spans="1:9" ht="24.75" customHeight="1">
      <c r="A65" s="235"/>
      <c r="B65" s="33" t="s">
        <v>278</v>
      </c>
      <c r="C65" s="149" t="s">
        <v>168</v>
      </c>
      <c r="D65" s="149" t="s">
        <v>49</v>
      </c>
      <c r="E65" s="27" t="s">
        <v>54</v>
      </c>
      <c r="F65" s="27" t="s">
        <v>277</v>
      </c>
      <c r="G65" s="27" t="s">
        <v>150</v>
      </c>
      <c r="H65" s="111">
        <v>384.9354</v>
      </c>
      <c r="I65" s="111">
        <v>384.9354</v>
      </c>
    </row>
    <row r="66" spans="1:9" ht="38.25" customHeight="1">
      <c r="A66" s="235"/>
      <c r="B66" s="33" t="s">
        <v>279</v>
      </c>
      <c r="C66" s="149" t="s">
        <v>168</v>
      </c>
      <c r="D66" s="149" t="s">
        <v>49</v>
      </c>
      <c r="E66" s="27" t="s">
        <v>54</v>
      </c>
      <c r="F66" s="27" t="s">
        <v>277</v>
      </c>
      <c r="G66" s="27" t="s">
        <v>280</v>
      </c>
      <c r="H66" s="111">
        <v>116.25049</v>
      </c>
      <c r="I66" s="111">
        <v>116.25049</v>
      </c>
    </row>
    <row r="67" spans="1:9" ht="38.25" hidden="1">
      <c r="A67" s="235"/>
      <c r="B67" s="33" t="s">
        <v>163</v>
      </c>
      <c r="C67" s="149" t="s">
        <v>168</v>
      </c>
      <c r="D67" s="149" t="s">
        <v>49</v>
      </c>
      <c r="E67" s="27" t="s">
        <v>54</v>
      </c>
      <c r="F67" s="27" t="s">
        <v>277</v>
      </c>
      <c r="G67" s="27" t="s">
        <v>118</v>
      </c>
      <c r="H67" s="111"/>
      <c r="I67" s="144"/>
    </row>
    <row r="68" spans="1:9" ht="51" hidden="1">
      <c r="A68" s="235"/>
      <c r="B68" s="73" t="s">
        <v>281</v>
      </c>
      <c r="C68" s="74" t="s">
        <v>168</v>
      </c>
      <c r="D68" s="74" t="s">
        <v>49</v>
      </c>
      <c r="E68" s="74" t="s">
        <v>54</v>
      </c>
      <c r="F68" s="74" t="s">
        <v>282</v>
      </c>
      <c r="G68" s="74"/>
      <c r="H68" s="111">
        <f>H69+H70</f>
        <v>0</v>
      </c>
      <c r="I68" s="144">
        <f>I69+I70</f>
        <v>0</v>
      </c>
    </row>
    <row r="69" spans="1:9" ht="38.25" hidden="1">
      <c r="A69" s="235"/>
      <c r="B69" s="33" t="s">
        <v>163</v>
      </c>
      <c r="C69" s="74" t="s">
        <v>168</v>
      </c>
      <c r="D69" s="74" t="s">
        <v>49</v>
      </c>
      <c r="E69" s="74" t="s">
        <v>54</v>
      </c>
      <c r="F69" s="74" t="s">
        <v>282</v>
      </c>
      <c r="G69" s="74" t="s">
        <v>118</v>
      </c>
      <c r="H69" s="138"/>
      <c r="I69" s="161"/>
    </row>
    <row r="70" spans="1:9" ht="12.75" hidden="1">
      <c r="A70" s="235"/>
      <c r="B70" s="33" t="s">
        <v>164</v>
      </c>
      <c r="C70" s="74" t="s">
        <v>168</v>
      </c>
      <c r="D70" s="74" t="s">
        <v>49</v>
      </c>
      <c r="E70" s="74" t="s">
        <v>54</v>
      </c>
      <c r="F70" s="74" t="s">
        <v>282</v>
      </c>
      <c r="G70" s="74" t="s">
        <v>155</v>
      </c>
      <c r="H70" s="138"/>
      <c r="I70" s="161"/>
    </row>
    <row r="71" spans="1:9" ht="38.25" hidden="1">
      <c r="A71" s="235"/>
      <c r="B71" s="33" t="s">
        <v>283</v>
      </c>
      <c r="C71" s="78">
        <v>991</v>
      </c>
      <c r="D71" s="27" t="s">
        <v>49</v>
      </c>
      <c r="E71" s="27" t="s">
        <v>54</v>
      </c>
      <c r="F71" s="27" t="s">
        <v>284</v>
      </c>
      <c r="G71" s="27"/>
      <c r="H71" s="138">
        <f>H72</f>
        <v>0</v>
      </c>
      <c r="I71" s="144">
        <f>I72</f>
        <v>0</v>
      </c>
    </row>
    <row r="72" spans="1:9" ht="12.75" hidden="1">
      <c r="A72" s="235"/>
      <c r="B72" s="33" t="s">
        <v>31</v>
      </c>
      <c r="C72" s="78">
        <v>991</v>
      </c>
      <c r="D72" s="27" t="s">
        <v>49</v>
      </c>
      <c r="E72" s="27" t="s">
        <v>54</v>
      </c>
      <c r="F72" s="27" t="s">
        <v>284</v>
      </c>
      <c r="G72" s="27" t="s">
        <v>125</v>
      </c>
      <c r="H72" s="111">
        <v>0</v>
      </c>
      <c r="I72" s="144">
        <v>0</v>
      </c>
    </row>
    <row r="73" spans="1:9" s="124" customFormat="1" ht="12.75">
      <c r="A73" s="235"/>
      <c r="B73" s="125" t="s">
        <v>55</v>
      </c>
      <c r="C73" s="126">
        <v>991</v>
      </c>
      <c r="D73" s="126" t="s">
        <v>51</v>
      </c>
      <c r="E73" s="126"/>
      <c r="F73" s="126"/>
      <c r="G73" s="126"/>
      <c r="H73" s="197">
        <f aca="true" t="shared" si="2" ref="H73:I76">H74</f>
        <v>184.10000000000002</v>
      </c>
      <c r="I73" s="162">
        <f t="shared" si="2"/>
        <v>190.8</v>
      </c>
    </row>
    <row r="74" spans="1:9" ht="12.75">
      <c r="A74" s="235"/>
      <c r="B74" s="35" t="s">
        <v>36</v>
      </c>
      <c r="C74" s="191">
        <v>991</v>
      </c>
      <c r="D74" s="27" t="s">
        <v>51</v>
      </c>
      <c r="E74" s="27" t="s">
        <v>56</v>
      </c>
      <c r="F74" s="27"/>
      <c r="G74" s="27"/>
      <c r="H74" s="144">
        <f t="shared" si="2"/>
        <v>184.10000000000002</v>
      </c>
      <c r="I74" s="144">
        <f t="shared" si="2"/>
        <v>190.8</v>
      </c>
    </row>
    <row r="75" spans="1:9" ht="25.5">
      <c r="A75" s="235"/>
      <c r="B75" s="33" t="s">
        <v>256</v>
      </c>
      <c r="C75" s="27" t="s">
        <v>168</v>
      </c>
      <c r="D75" s="27" t="s">
        <v>51</v>
      </c>
      <c r="E75" s="27" t="s">
        <v>56</v>
      </c>
      <c r="F75" s="27" t="s">
        <v>257</v>
      </c>
      <c r="G75" s="27"/>
      <c r="H75" s="144">
        <f t="shared" si="2"/>
        <v>184.10000000000002</v>
      </c>
      <c r="I75" s="144">
        <f t="shared" si="2"/>
        <v>190.8</v>
      </c>
    </row>
    <row r="76" spans="1:9" ht="12.75">
      <c r="A76" s="235"/>
      <c r="B76" s="33" t="s">
        <v>258</v>
      </c>
      <c r="C76" s="27" t="s">
        <v>168</v>
      </c>
      <c r="D76" s="27" t="s">
        <v>51</v>
      </c>
      <c r="E76" s="27" t="s">
        <v>56</v>
      </c>
      <c r="F76" s="27" t="s">
        <v>259</v>
      </c>
      <c r="G76" s="27"/>
      <c r="H76" s="144">
        <f t="shared" si="2"/>
        <v>184.10000000000002</v>
      </c>
      <c r="I76" s="144">
        <f t="shared" si="2"/>
        <v>190.8</v>
      </c>
    </row>
    <row r="77" spans="1:9" ht="27" customHeight="1">
      <c r="A77" s="235"/>
      <c r="B77" s="36" t="s">
        <v>122</v>
      </c>
      <c r="C77" s="191">
        <v>991</v>
      </c>
      <c r="D77" s="27" t="s">
        <v>51</v>
      </c>
      <c r="E77" s="27" t="s">
        <v>56</v>
      </c>
      <c r="F77" s="27" t="s">
        <v>285</v>
      </c>
      <c r="G77" s="27"/>
      <c r="H77" s="111">
        <f>H78+H79+H80+H81+H82</f>
        <v>184.10000000000002</v>
      </c>
      <c r="I77" s="111">
        <f>I78+I79+I80+I81+I82</f>
        <v>190.8</v>
      </c>
    </row>
    <row r="78" spans="1:9" ht="42" customHeight="1">
      <c r="A78" s="235"/>
      <c r="B78" s="33" t="s">
        <v>262</v>
      </c>
      <c r="C78" s="191">
        <v>991</v>
      </c>
      <c r="D78" s="27" t="s">
        <v>51</v>
      </c>
      <c r="E78" s="27" t="s">
        <v>56</v>
      </c>
      <c r="F78" s="27" t="s">
        <v>285</v>
      </c>
      <c r="G78" s="74" t="s">
        <v>112</v>
      </c>
      <c r="H78" s="144">
        <v>116.9424</v>
      </c>
      <c r="I78" s="144">
        <v>116.9424</v>
      </c>
    </row>
    <row r="79" spans="1:9" ht="42" customHeight="1">
      <c r="A79" s="235"/>
      <c r="B79" s="33" t="s">
        <v>263</v>
      </c>
      <c r="C79" s="191">
        <v>991</v>
      </c>
      <c r="D79" s="27" t="s">
        <v>51</v>
      </c>
      <c r="E79" s="27" t="s">
        <v>56</v>
      </c>
      <c r="F79" s="27" t="s">
        <v>285</v>
      </c>
      <c r="G79" s="74" t="s">
        <v>264</v>
      </c>
      <c r="H79" s="144">
        <v>33.22266</v>
      </c>
      <c r="I79" s="144">
        <v>33.22266</v>
      </c>
    </row>
    <row r="80" spans="1:9" ht="29.25" customHeight="1" hidden="1">
      <c r="A80" s="235"/>
      <c r="B80" s="33" t="s">
        <v>113</v>
      </c>
      <c r="C80" s="191">
        <v>991</v>
      </c>
      <c r="D80" s="27" t="s">
        <v>51</v>
      </c>
      <c r="E80" s="27" t="s">
        <v>56</v>
      </c>
      <c r="F80" s="27" t="s">
        <v>285</v>
      </c>
      <c r="G80" s="27" t="s">
        <v>117</v>
      </c>
      <c r="H80" s="144"/>
      <c r="I80" s="144"/>
    </row>
    <row r="81" spans="1:9" ht="28.5" customHeight="1" hidden="1">
      <c r="A81" s="235"/>
      <c r="B81" s="33" t="s">
        <v>163</v>
      </c>
      <c r="C81" s="191">
        <v>991</v>
      </c>
      <c r="D81" s="27" t="s">
        <v>51</v>
      </c>
      <c r="E81" s="27" t="s">
        <v>56</v>
      </c>
      <c r="F81" s="27" t="s">
        <v>285</v>
      </c>
      <c r="G81" s="27" t="s">
        <v>118</v>
      </c>
      <c r="H81" s="144"/>
      <c r="I81" s="144"/>
    </row>
    <row r="82" spans="1:9" ht="20.25" customHeight="1">
      <c r="A82" s="235"/>
      <c r="B82" s="33" t="s">
        <v>339</v>
      </c>
      <c r="C82" s="191">
        <v>991</v>
      </c>
      <c r="D82" s="27" t="s">
        <v>51</v>
      </c>
      <c r="E82" s="27" t="s">
        <v>56</v>
      </c>
      <c r="F82" s="27" t="s">
        <v>285</v>
      </c>
      <c r="G82" s="27" t="s">
        <v>118</v>
      </c>
      <c r="H82" s="144">
        <v>33.93494</v>
      </c>
      <c r="I82" s="144">
        <v>40.63494</v>
      </c>
    </row>
    <row r="83" spans="1:9" s="124" customFormat="1" ht="25.5" hidden="1">
      <c r="A83" s="235"/>
      <c r="B83" s="122" t="s">
        <v>37</v>
      </c>
      <c r="C83" s="127">
        <v>991</v>
      </c>
      <c r="D83" s="127" t="s">
        <v>56</v>
      </c>
      <c r="E83" s="127"/>
      <c r="F83" s="127"/>
      <c r="G83" s="127"/>
      <c r="H83" s="199">
        <f>H90</f>
        <v>0</v>
      </c>
      <c r="I83" s="162">
        <f>I90</f>
        <v>0</v>
      </c>
    </row>
    <row r="84" spans="1:9" ht="38.25" customHeight="1" hidden="1">
      <c r="A84" s="235"/>
      <c r="B84" s="32" t="s">
        <v>123</v>
      </c>
      <c r="C84" s="191">
        <v>991</v>
      </c>
      <c r="D84" s="27" t="s">
        <v>56</v>
      </c>
      <c r="E84" s="27" t="s">
        <v>57</v>
      </c>
      <c r="F84" s="27"/>
      <c r="G84" s="27"/>
      <c r="H84" s="189">
        <f>H85</f>
        <v>42</v>
      </c>
      <c r="I84" s="163"/>
    </row>
    <row r="85" spans="1:9" ht="51" customHeight="1" hidden="1">
      <c r="A85" s="235"/>
      <c r="B85" s="33" t="s">
        <v>149</v>
      </c>
      <c r="C85" s="191">
        <v>991</v>
      </c>
      <c r="D85" s="27" t="s">
        <v>56</v>
      </c>
      <c r="E85" s="27" t="s">
        <v>57</v>
      </c>
      <c r="F85" s="27" t="s">
        <v>152</v>
      </c>
      <c r="G85" s="27"/>
      <c r="H85" s="188">
        <f>H86</f>
        <v>42</v>
      </c>
      <c r="I85" s="163"/>
    </row>
    <row r="86" spans="1:9" ht="42" customHeight="1" hidden="1">
      <c r="A86" s="235"/>
      <c r="B86" s="33" t="s">
        <v>161</v>
      </c>
      <c r="C86" s="191">
        <v>991</v>
      </c>
      <c r="D86" s="27" t="s">
        <v>56</v>
      </c>
      <c r="E86" s="27" t="s">
        <v>57</v>
      </c>
      <c r="F86" s="27" t="s">
        <v>152</v>
      </c>
      <c r="G86" s="27" t="s">
        <v>112</v>
      </c>
      <c r="H86" s="188">
        <v>42</v>
      </c>
      <c r="I86" s="163"/>
    </row>
    <row r="87" spans="1:9" ht="39.75" customHeight="1" hidden="1">
      <c r="A87" s="235"/>
      <c r="B87" s="33" t="s">
        <v>162</v>
      </c>
      <c r="C87" s="191">
        <v>991</v>
      </c>
      <c r="D87" s="27" t="s">
        <v>56</v>
      </c>
      <c r="E87" s="27" t="s">
        <v>57</v>
      </c>
      <c r="F87" s="27" t="s">
        <v>152</v>
      </c>
      <c r="G87" s="27" t="s">
        <v>116</v>
      </c>
      <c r="H87" s="138">
        <f>H88+H90+H92</f>
        <v>0</v>
      </c>
      <c r="I87" s="144"/>
    </row>
    <row r="88" spans="1:9" ht="25.5" customHeight="1" hidden="1">
      <c r="A88" s="235"/>
      <c r="B88" s="33" t="s">
        <v>113</v>
      </c>
      <c r="C88" s="191">
        <v>991</v>
      </c>
      <c r="D88" s="27" t="s">
        <v>56</v>
      </c>
      <c r="E88" s="27" t="s">
        <v>57</v>
      </c>
      <c r="F88" s="27" t="s">
        <v>152</v>
      </c>
      <c r="G88" s="27" t="s">
        <v>117</v>
      </c>
      <c r="H88" s="111">
        <f>H89</f>
        <v>0</v>
      </c>
      <c r="I88" s="144"/>
    </row>
    <row r="89" spans="1:9" ht="38.25" customHeight="1" hidden="1">
      <c r="A89" s="235"/>
      <c r="B89" s="33" t="s">
        <v>163</v>
      </c>
      <c r="C89" s="191">
        <v>991</v>
      </c>
      <c r="D89" s="27" t="s">
        <v>56</v>
      </c>
      <c r="E89" s="27" t="s">
        <v>57</v>
      </c>
      <c r="F89" s="27" t="s">
        <v>152</v>
      </c>
      <c r="G89" s="27" t="s">
        <v>118</v>
      </c>
      <c r="H89" s="111">
        <v>0</v>
      </c>
      <c r="I89" s="144"/>
    </row>
    <row r="90" spans="1:9" ht="45" customHeight="1" hidden="1">
      <c r="A90" s="235"/>
      <c r="B90" s="32" t="s">
        <v>357</v>
      </c>
      <c r="C90" s="191">
        <v>991</v>
      </c>
      <c r="D90" s="27" t="s">
        <v>56</v>
      </c>
      <c r="E90" s="27" t="s">
        <v>61</v>
      </c>
      <c r="F90" s="27"/>
      <c r="G90" s="27"/>
      <c r="H90" s="111">
        <f aca="true" t="shared" si="3" ref="H90:I92">H91</f>
        <v>0</v>
      </c>
      <c r="I90" s="144">
        <f t="shared" si="3"/>
        <v>0</v>
      </c>
    </row>
    <row r="91" spans="1:9" ht="25.5" hidden="1">
      <c r="A91" s="235"/>
      <c r="B91" s="33" t="s">
        <v>256</v>
      </c>
      <c r="C91" s="27" t="s">
        <v>168</v>
      </c>
      <c r="D91" s="27" t="s">
        <v>56</v>
      </c>
      <c r="E91" s="27" t="s">
        <v>61</v>
      </c>
      <c r="F91" s="27" t="s">
        <v>257</v>
      </c>
      <c r="G91" s="27"/>
      <c r="H91" s="111">
        <f t="shared" si="3"/>
        <v>0</v>
      </c>
      <c r="I91" s="144">
        <f t="shared" si="3"/>
        <v>0</v>
      </c>
    </row>
    <row r="92" spans="1:9" ht="12.75" hidden="1">
      <c r="A92" s="235"/>
      <c r="B92" s="33" t="s">
        <v>258</v>
      </c>
      <c r="C92" s="27" t="s">
        <v>168</v>
      </c>
      <c r="D92" s="27" t="s">
        <v>56</v>
      </c>
      <c r="E92" s="27" t="s">
        <v>61</v>
      </c>
      <c r="F92" s="27" t="s">
        <v>259</v>
      </c>
      <c r="G92" s="27"/>
      <c r="H92" s="111">
        <f t="shared" si="3"/>
        <v>0</v>
      </c>
      <c r="I92" s="111">
        <f t="shared" si="3"/>
        <v>0</v>
      </c>
    </row>
    <row r="93" spans="1:9" ht="12.75" hidden="1">
      <c r="A93" s="235"/>
      <c r="B93" s="33" t="s">
        <v>274</v>
      </c>
      <c r="C93" s="191">
        <v>991</v>
      </c>
      <c r="D93" s="27" t="s">
        <v>56</v>
      </c>
      <c r="E93" s="27" t="s">
        <v>61</v>
      </c>
      <c r="F93" s="27" t="s">
        <v>275</v>
      </c>
      <c r="G93" s="27"/>
      <c r="H93" s="111">
        <f>H94+H95</f>
        <v>0</v>
      </c>
      <c r="I93" s="144">
        <f>I94+I95</f>
        <v>0</v>
      </c>
    </row>
    <row r="94" spans="1:9" ht="25.5" hidden="1">
      <c r="A94" s="235"/>
      <c r="B94" s="33" t="s">
        <v>113</v>
      </c>
      <c r="C94" s="191">
        <v>991</v>
      </c>
      <c r="D94" s="27" t="s">
        <v>56</v>
      </c>
      <c r="E94" s="27" t="s">
        <v>61</v>
      </c>
      <c r="F94" s="27" t="s">
        <v>275</v>
      </c>
      <c r="G94" s="27" t="s">
        <v>117</v>
      </c>
      <c r="H94" s="194"/>
      <c r="I94" s="161"/>
    </row>
    <row r="95" spans="1:9" ht="12.75" hidden="1">
      <c r="A95" s="235"/>
      <c r="B95" s="33" t="s">
        <v>339</v>
      </c>
      <c r="C95" s="191">
        <v>991</v>
      </c>
      <c r="D95" s="27" t="s">
        <v>56</v>
      </c>
      <c r="E95" s="27" t="s">
        <v>61</v>
      </c>
      <c r="F95" s="27" t="s">
        <v>275</v>
      </c>
      <c r="G95" s="27" t="s">
        <v>118</v>
      </c>
      <c r="H95" s="138">
        <v>0</v>
      </c>
      <c r="I95" s="138">
        <v>0</v>
      </c>
    </row>
    <row r="96" spans="1:9" s="124" customFormat="1" ht="12.75" hidden="1">
      <c r="A96" s="235"/>
      <c r="B96" s="122" t="s">
        <v>101</v>
      </c>
      <c r="C96" s="127">
        <v>991</v>
      </c>
      <c r="D96" s="127" t="s">
        <v>52</v>
      </c>
      <c r="E96" s="127"/>
      <c r="F96" s="127"/>
      <c r="G96" s="127"/>
      <c r="H96" s="197">
        <f>H97+H102</f>
        <v>0</v>
      </c>
      <c r="I96" s="162">
        <f>I97+I102</f>
        <v>0</v>
      </c>
    </row>
    <row r="97" spans="1:9" ht="12.75" hidden="1">
      <c r="A97" s="235"/>
      <c r="B97" s="32" t="s">
        <v>286</v>
      </c>
      <c r="C97" s="75">
        <v>991</v>
      </c>
      <c r="D97" s="75" t="s">
        <v>52</v>
      </c>
      <c r="E97" s="76" t="s">
        <v>49</v>
      </c>
      <c r="F97" s="76"/>
      <c r="G97" s="77"/>
      <c r="H97" s="111">
        <f aca="true" t="shared" si="4" ref="H97:I100">H98</f>
        <v>0</v>
      </c>
      <c r="I97" s="144">
        <f t="shared" si="4"/>
        <v>0</v>
      </c>
    </row>
    <row r="98" spans="1:9" ht="25.5" hidden="1">
      <c r="A98" s="235"/>
      <c r="B98" s="33" t="s">
        <v>256</v>
      </c>
      <c r="C98" s="27" t="s">
        <v>168</v>
      </c>
      <c r="D98" s="75" t="s">
        <v>52</v>
      </c>
      <c r="E98" s="76" t="s">
        <v>49</v>
      </c>
      <c r="F98" s="27" t="s">
        <v>257</v>
      </c>
      <c r="G98" s="77"/>
      <c r="H98" s="188">
        <f t="shared" si="4"/>
        <v>0</v>
      </c>
      <c r="I98" s="144">
        <f t="shared" si="4"/>
        <v>0</v>
      </c>
    </row>
    <row r="99" spans="1:9" ht="12.75" hidden="1">
      <c r="A99" s="235"/>
      <c r="B99" s="33" t="s">
        <v>258</v>
      </c>
      <c r="C99" s="27" t="s">
        <v>168</v>
      </c>
      <c r="D99" s="75" t="s">
        <v>52</v>
      </c>
      <c r="E99" s="76" t="s">
        <v>49</v>
      </c>
      <c r="F99" s="27" t="s">
        <v>259</v>
      </c>
      <c r="G99" s="77"/>
      <c r="H99" s="188">
        <f t="shared" si="4"/>
        <v>0</v>
      </c>
      <c r="I99" s="144">
        <f t="shared" si="4"/>
        <v>0</v>
      </c>
    </row>
    <row r="100" spans="1:9" ht="12.75" hidden="1">
      <c r="A100" s="235"/>
      <c r="B100" s="33" t="s">
        <v>274</v>
      </c>
      <c r="C100" s="75">
        <v>991</v>
      </c>
      <c r="D100" s="75" t="s">
        <v>52</v>
      </c>
      <c r="E100" s="76" t="s">
        <v>49</v>
      </c>
      <c r="F100" s="76" t="s">
        <v>275</v>
      </c>
      <c r="G100" s="77" t="s">
        <v>64</v>
      </c>
      <c r="H100" s="188">
        <f t="shared" si="4"/>
        <v>0</v>
      </c>
      <c r="I100" s="144">
        <f t="shared" si="4"/>
        <v>0</v>
      </c>
    </row>
    <row r="101" spans="1:9" ht="38.25" hidden="1">
      <c r="A101" s="235"/>
      <c r="B101" s="33" t="s">
        <v>163</v>
      </c>
      <c r="C101" s="78">
        <v>991</v>
      </c>
      <c r="D101" s="75" t="s">
        <v>52</v>
      </c>
      <c r="E101" s="79" t="s">
        <v>49</v>
      </c>
      <c r="F101" s="76" t="s">
        <v>275</v>
      </c>
      <c r="G101" s="78">
        <v>244</v>
      </c>
      <c r="H101" s="188"/>
      <c r="I101" s="144"/>
    </row>
    <row r="102" spans="1:9" s="5" customFormat="1" ht="12.75" hidden="1">
      <c r="A102" s="235"/>
      <c r="B102" s="32" t="s">
        <v>103</v>
      </c>
      <c r="C102" s="192">
        <v>991</v>
      </c>
      <c r="D102" s="192" t="s">
        <v>52</v>
      </c>
      <c r="E102" s="192" t="s">
        <v>57</v>
      </c>
      <c r="F102" s="112"/>
      <c r="G102" s="192"/>
      <c r="H102" s="189">
        <f aca="true" t="shared" si="5" ref="H102:I105">H103</f>
        <v>0</v>
      </c>
      <c r="I102" s="159">
        <f t="shared" si="5"/>
        <v>0</v>
      </c>
    </row>
    <row r="103" spans="1:9" ht="25.5" hidden="1">
      <c r="A103" s="235"/>
      <c r="B103" s="33" t="s">
        <v>256</v>
      </c>
      <c r="C103" s="27" t="s">
        <v>168</v>
      </c>
      <c r="D103" s="78" t="s">
        <v>52</v>
      </c>
      <c r="E103" s="78" t="s">
        <v>57</v>
      </c>
      <c r="F103" s="27" t="s">
        <v>257</v>
      </c>
      <c r="G103" s="78"/>
      <c r="H103" s="188">
        <f t="shared" si="5"/>
        <v>0</v>
      </c>
      <c r="I103" s="144">
        <f t="shared" si="5"/>
        <v>0</v>
      </c>
    </row>
    <row r="104" spans="1:9" ht="12.75" hidden="1">
      <c r="A104" s="235"/>
      <c r="B104" s="33" t="s">
        <v>258</v>
      </c>
      <c r="C104" s="27" t="s">
        <v>168</v>
      </c>
      <c r="D104" s="78" t="s">
        <v>52</v>
      </c>
      <c r="E104" s="78" t="s">
        <v>57</v>
      </c>
      <c r="F104" s="27" t="s">
        <v>259</v>
      </c>
      <c r="G104" s="78"/>
      <c r="H104" s="188">
        <f t="shared" si="5"/>
        <v>0</v>
      </c>
      <c r="I104" s="188">
        <f t="shared" si="5"/>
        <v>0</v>
      </c>
    </row>
    <row r="105" spans="1:9" ht="68.25" customHeight="1" hidden="1">
      <c r="A105" s="235"/>
      <c r="B105" s="33" t="s">
        <v>287</v>
      </c>
      <c r="C105" s="78">
        <v>991</v>
      </c>
      <c r="D105" s="78" t="s">
        <v>52</v>
      </c>
      <c r="E105" s="78" t="s">
        <v>57</v>
      </c>
      <c r="F105" s="79" t="s">
        <v>288</v>
      </c>
      <c r="G105" s="187"/>
      <c r="H105" s="111">
        <f t="shared" si="5"/>
        <v>0</v>
      </c>
      <c r="I105" s="144">
        <f>I106</f>
        <v>0</v>
      </c>
    </row>
    <row r="106" spans="1:9" ht="12.75" hidden="1">
      <c r="A106" s="235"/>
      <c r="B106" s="33" t="s">
        <v>339</v>
      </c>
      <c r="C106" s="78">
        <v>991</v>
      </c>
      <c r="D106" s="78" t="s">
        <v>52</v>
      </c>
      <c r="E106" s="78" t="s">
        <v>57</v>
      </c>
      <c r="F106" s="79" t="s">
        <v>288</v>
      </c>
      <c r="G106" s="187">
        <v>244</v>
      </c>
      <c r="H106" s="188">
        <v>0</v>
      </c>
      <c r="I106" s="188">
        <v>0</v>
      </c>
    </row>
    <row r="107" spans="1:9" ht="27.75" customHeight="1" hidden="1">
      <c r="A107" s="235"/>
      <c r="B107" s="32" t="s">
        <v>203</v>
      </c>
      <c r="C107" s="78">
        <v>991</v>
      </c>
      <c r="D107" s="78" t="s">
        <v>52</v>
      </c>
      <c r="E107" s="78">
        <v>12</v>
      </c>
      <c r="F107" s="79"/>
      <c r="G107" s="187"/>
      <c r="H107" s="111"/>
      <c r="I107" s="161"/>
    </row>
    <row r="108" spans="1:9" ht="25.5" hidden="1">
      <c r="A108" s="235"/>
      <c r="B108" s="33" t="s">
        <v>256</v>
      </c>
      <c r="C108" s="78">
        <v>991</v>
      </c>
      <c r="D108" s="78" t="s">
        <v>52</v>
      </c>
      <c r="E108" s="78">
        <v>12</v>
      </c>
      <c r="F108" s="27" t="s">
        <v>257</v>
      </c>
      <c r="G108" s="187"/>
      <c r="H108" s="143">
        <f>H109</f>
        <v>0</v>
      </c>
      <c r="I108" s="161"/>
    </row>
    <row r="109" spans="1:9" ht="12.75" hidden="1">
      <c r="A109" s="235"/>
      <c r="B109" s="33" t="s">
        <v>258</v>
      </c>
      <c r="C109" s="78">
        <v>991</v>
      </c>
      <c r="D109" s="78" t="s">
        <v>52</v>
      </c>
      <c r="E109" s="78">
        <v>12</v>
      </c>
      <c r="F109" s="27" t="s">
        <v>259</v>
      </c>
      <c r="G109" s="187"/>
      <c r="H109" s="143">
        <f>H110</f>
        <v>0</v>
      </c>
      <c r="I109" s="161"/>
    </row>
    <row r="110" spans="1:9" ht="12.75" hidden="1">
      <c r="A110" s="235"/>
      <c r="B110" s="72" t="s">
        <v>274</v>
      </c>
      <c r="C110" s="78">
        <v>991</v>
      </c>
      <c r="D110" s="78" t="s">
        <v>52</v>
      </c>
      <c r="E110" s="78">
        <v>12</v>
      </c>
      <c r="F110" s="79" t="s">
        <v>275</v>
      </c>
      <c r="G110" s="187"/>
      <c r="H110" s="143">
        <f>H111</f>
        <v>0</v>
      </c>
      <c r="I110" s="161"/>
    </row>
    <row r="111" spans="1:9" ht="38.25" hidden="1">
      <c r="A111" s="235"/>
      <c r="B111" s="33" t="s">
        <v>163</v>
      </c>
      <c r="C111" s="78">
        <v>991</v>
      </c>
      <c r="D111" s="78" t="s">
        <v>52</v>
      </c>
      <c r="E111" s="78">
        <v>12</v>
      </c>
      <c r="F111" s="79" t="s">
        <v>275</v>
      </c>
      <c r="G111" s="187">
        <v>244</v>
      </c>
      <c r="H111" s="143"/>
      <c r="I111" s="161"/>
    </row>
    <row r="112" spans="1:9" s="124" customFormat="1" ht="12.75">
      <c r="A112" s="235"/>
      <c r="B112" s="122" t="s">
        <v>58</v>
      </c>
      <c r="C112" s="127">
        <v>991</v>
      </c>
      <c r="D112" s="127" t="s">
        <v>59</v>
      </c>
      <c r="E112" s="127"/>
      <c r="F112" s="128"/>
      <c r="G112" s="127"/>
      <c r="H112" s="199">
        <f>H113</f>
        <v>0.1</v>
      </c>
      <c r="I112" s="145">
        <f>I113+I122</f>
        <v>0</v>
      </c>
    </row>
    <row r="113" spans="1:9" s="82" customFormat="1" ht="12.75" hidden="1">
      <c r="A113" s="235"/>
      <c r="B113" s="80" t="s">
        <v>289</v>
      </c>
      <c r="C113" s="193">
        <v>991</v>
      </c>
      <c r="D113" s="74" t="s">
        <v>59</v>
      </c>
      <c r="E113" s="74" t="s">
        <v>51</v>
      </c>
      <c r="F113" s="81"/>
      <c r="G113" s="193"/>
      <c r="H113" s="189">
        <f>H114</f>
        <v>0.1</v>
      </c>
      <c r="I113" s="163">
        <f>I114</f>
        <v>0</v>
      </c>
    </row>
    <row r="114" spans="1:9" s="82" customFormat="1" ht="25.5" hidden="1">
      <c r="A114" s="60"/>
      <c r="B114" s="72" t="s">
        <v>256</v>
      </c>
      <c r="C114" s="74" t="s">
        <v>168</v>
      </c>
      <c r="D114" s="74" t="s">
        <v>59</v>
      </c>
      <c r="E114" s="74" t="s">
        <v>51</v>
      </c>
      <c r="F114" s="74" t="s">
        <v>257</v>
      </c>
      <c r="G114" s="193"/>
      <c r="H114" s="188">
        <f>H115</f>
        <v>0.1</v>
      </c>
      <c r="I114" s="163">
        <f>I115</f>
        <v>0</v>
      </c>
    </row>
    <row r="115" spans="1:9" s="82" customFormat="1" ht="12.75" hidden="1">
      <c r="A115" s="59"/>
      <c r="B115" s="72" t="s">
        <v>258</v>
      </c>
      <c r="C115" s="74" t="s">
        <v>168</v>
      </c>
      <c r="D115" s="74" t="s">
        <v>59</v>
      </c>
      <c r="E115" s="74" t="s">
        <v>51</v>
      </c>
      <c r="F115" s="74" t="s">
        <v>259</v>
      </c>
      <c r="G115" s="193"/>
      <c r="H115" s="188">
        <f>H116+H118+H120+H137</f>
        <v>0.1</v>
      </c>
      <c r="I115" s="163">
        <f>I116+I118+I120</f>
        <v>0</v>
      </c>
    </row>
    <row r="116" spans="1:9" s="82" customFormat="1" ht="51" hidden="1">
      <c r="A116" s="58"/>
      <c r="B116" s="87" t="s">
        <v>281</v>
      </c>
      <c r="C116" s="74" t="s">
        <v>168</v>
      </c>
      <c r="D116" s="74" t="s">
        <v>59</v>
      </c>
      <c r="E116" s="74" t="s">
        <v>51</v>
      </c>
      <c r="F116" s="74" t="s">
        <v>282</v>
      </c>
      <c r="G116" s="74"/>
      <c r="H116" s="141">
        <f>H117</f>
        <v>0</v>
      </c>
      <c r="I116" s="164"/>
    </row>
    <row r="117" spans="1:9" s="82" customFormat="1" ht="12.75" hidden="1">
      <c r="A117" s="4"/>
      <c r="B117" s="72" t="s">
        <v>339</v>
      </c>
      <c r="C117" s="74" t="s">
        <v>168</v>
      </c>
      <c r="D117" s="74" t="s">
        <v>59</v>
      </c>
      <c r="E117" s="74" t="s">
        <v>51</v>
      </c>
      <c r="F117" s="74" t="s">
        <v>282</v>
      </c>
      <c r="G117" s="74" t="s">
        <v>118</v>
      </c>
      <c r="H117" s="141"/>
      <c r="I117" s="164"/>
    </row>
    <row r="118" spans="1:9" s="82" customFormat="1" ht="12.75" hidden="1">
      <c r="A118" s="4"/>
      <c r="B118" s="72" t="s">
        <v>274</v>
      </c>
      <c r="C118" s="74" t="s">
        <v>168</v>
      </c>
      <c r="D118" s="74" t="s">
        <v>59</v>
      </c>
      <c r="E118" s="74" t="s">
        <v>51</v>
      </c>
      <c r="F118" s="74" t="s">
        <v>275</v>
      </c>
      <c r="G118" s="74"/>
      <c r="H118" s="141">
        <f>H119</f>
        <v>0</v>
      </c>
      <c r="I118" s="163">
        <f>I119</f>
        <v>0</v>
      </c>
    </row>
    <row r="119" spans="1:9" s="82" customFormat="1" ht="12.75" hidden="1">
      <c r="A119" s="4"/>
      <c r="B119" s="72" t="s">
        <v>339</v>
      </c>
      <c r="C119" s="74" t="s">
        <v>168</v>
      </c>
      <c r="D119" s="74" t="s">
        <v>59</v>
      </c>
      <c r="E119" s="74" t="s">
        <v>51</v>
      </c>
      <c r="F119" s="74" t="s">
        <v>275</v>
      </c>
      <c r="G119" s="74" t="s">
        <v>360</v>
      </c>
      <c r="H119" s="141"/>
      <c r="I119" s="163"/>
    </row>
    <row r="120" spans="1:9" s="82" customFormat="1" ht="25.5" hidden="1">
      <c r="A120" s="4"/>
      <c r="B120" s="84" t="s">
        <v>291</v>
      </c>
      <c r="C120" s="193">
        <v>991</v>
      </c>
      <c r="D120" s="27" t="s">
        <v>59</v>
      </c>
      <c r="E120" s="27" t="s">
        <v>51</v>
      </c>
      <c r="F120" s="81" t="s">
        <v>292</v>
      </c>
      <c r="G120" s="193"/>
      <c r="H120" s="188">
        <f>H121</f>
        <v>0</v>
      </c>
      <c r="I120" s="163">
        <f>I121+I133</f>
        <v>0</v>
      </c>
    </row>
    <row r="121" spans="1:9" s="82" customFormat="1" ht="38.25" hidden="1">
      <c r="A121" s="4"/>
      <c r="B121" s="33" t="s">
        <v>163</v>
      </c>
      <c r="C121" s="193">
        <v>991</v>
      </c>
      <c r="D121" s="27" t="s">
        <v>59</v>
      </c>
      <c r="E121" s="27" t="s">
        <v>51</v>
      </c>
      <c r="F121" s="81" t="s">
        <v>292</v>
      </c>
      <c r="G121" s="193">
        <v>244</v>
      </c>
      <c r="H121" s="188"/>
      <c r="I121" s="163"/>
    </row>
    <row r="122" spans="2:9" ht="12.75">
      <c r="B122" s="32" t="s">
        <v>38</v>
      </c>
      <c r="C122" s="78">
        <v>991</v>
      </c>
      <c r="D122" s="27" t="s">
        <v>59</v>
      </c>
      <c r="E122" s="27" t="s">
        <v>56</v>
      </c>
      <c r="F122" s="27"/>
      <c r="G122" s="27"/>
      <c r="H122" s="138">
        <f>H125</f>
        <v>0.1</v>
      </c>
      <c r="I122" s="144">
        <f>I125</f>
        <v>0</v>
      </c>
    </row>
    <row r="123" spans="2:9" ht="29.25" customHeight="1" hidden="1">
      <c r="B123" s="33" t="s">
        <v>293</v>
      </c>
      <c r="C123" s="78">
        <v>988</v>
      </c>
      <c r="D123" s="27" t="s">
        <v>59</v>
      </c>
      <c r="E123" s="27" t="s">
        <v>56</v>
      </c>
      <c r="F123" s="81" t="s">
        <v>294</v>
      </c>
      <c r="G123" s="27"/>
      <c r="H123" s="111">
        <f>H124</f>
        <v>0</v>
      </c>
      <c r="I123" s="144"/>
    </row>
    <row r="124" spans="2:9" ht="34.5" customHeight="1" hidden="1">
      <c r="B124" s="33" t="s">
        <v>290</v>
      </c>
      <c r="C124" s="78">
        <v>989</v>
      </c>
      <c r="D124" s="27" t="s">
        <v>59</v>
      </c>
      <c r="E124" s="27" t="s">
        <v>56</v>
      </c>
      <c r="F124" s="81" t="s">
        <v>294</v>
      </c>
      <c r="G124" s="27" t="s">
        <v>118</v>
      </c>
      <c r="H124" s="111">
        <v>0</v>
      </c>
      <c r="I124" s="144"/>
    </row>
    <row r="125" spans="2:9" ht="34.5" customHeight="1">
      <c r="B125" s="33" t="s">
        <v>256</v>
      </c>
      <c r="C125" s="27" t="s">
        <v>168</v>
      </c>
      <c r="D125" s="27" t="s">
        <v>59</v>
      </c>
      <c r="E125" s="27" t="s">
        <v>56</v>
      </c>
      <c r="F125" s="27" t="s">
        <v>257</v>
      </c>
      <c r="G125" s="27"/>
      <c r="H125" s="111">
        <f>H126</f>
        <v>0.1</v>
      </c>
      <c r="I125" s="202">
        <f>I126</f>
        <v>0</v>
      </c>
    </row>
    <row r="126" spans="2:9" ht="18" customHeight="1">
      <c r="B126" s="33" t="s">
        <v>258</v>
      </c>
      <c r="C126" s="27" t="s">
        <v>168</v>
      </c>
      <c r="D126" s="27" t="s">
        <v>59</v>
      </c>
      <c r="E126" s="27" t="s">
        <v>56</v>
      </c>
      <c r="F126" s="27" t="s">
        <v>259</v>
      </c>
      <c r="G126" s="27"/>
      <c r="H126" s="200">
        <f>H127+H129+H135+H133+H137</f>
        <v>0.1</v>
      </c>
      <c r="I126" s="202">
        <f>I127+I129+I135+I137</f>
        <v>0</v>
      </c>
    </row>
    <row r="127" spans="2:9" ht="52.5" customHeight="1" hidden="1">
      <c r="B127" s="85" t="s">
        <v>281</v>
      </c>
      <c r="C127" s="74" t="s">
        <v>168</v>
      </c>
      <c r="D127" s="27" t="s">
        <v>59</v>
      </c>
      <c r="E127" s="27" t="s">
        <v>56</v>
      </c>
      <c r="F127" s="74" t="s">
        <v>282</v>
      </c>
      <c r="G127" s="74"/>
      <c r="H127" s="200">
        <f>H128</f>
        <v>0</v>
      </c>
      <c r="I127" s="202"/>
    </row>
    <row r="128" spans="2:9" ht="18" customHeight="1" hidden="1">
      <c r="B128" s="33" t="s">
        <v>163</v>
      </c>
      <c r="C128" s="74" t="s">
        <v>168</v>
      </c>
      <c r="D128" s="27" t="s">
        <v>59</v>
      </c>
      <c r="E128" s="27" t="s">
        <v>56</v>
      </c>
      <c r="F128" s="74" t="s">
        <v>282</v>
      </c>
      <c r="G128" s="74" t="s">
        <v>118</v>
      </c>
      <c r="H128" s="200"/>
      <c r="I128" s="202"/>
    </row>
    <row r="129" spans="2:9" ht="23.25" customHeight="1" hidden="1">
      <c r="B129" s="72" t="s">
        <v>274</v>
      </c>
      <c r="C129" s="78">
        <v>990</v>
      </c>
      <c r="D129" s="27" t="s">
        <v>59</v>
      </c>
      <c r="E129" s="27" t="s">
        <v>56</v>
      </c>
      <c r="F129" s="81" t="s">
        <v>275</v>
      </c>
      <c r="G129" s="27"/>
      <c r="H129" s="200">
        <f>H130</f>
        <v>0</v>
      </c>
      <c r="I129" s="202"/>
    </row>
    <row r="130" spans="2:9" ht="38.25" hidden="1">
      <c r="B130" s="33" t="s">
        <v>163</v>
      </c>
      <c r="C130" s="78">
        <v>991</v>
      </c>
      <c r="D130" s="27" t="s">
        <v>59</v>
      </c>
      <c r="E130" s="27" t="s">
        <v>56</v>
      </c>
      <c r="F130" s="81" t="s">
        <v>275</v>
      </c>
      <c r="G130" s="27" t="s">
        <v>118</v>
      </c>
      <c r="H130" s="200"/>
      <c r="I130" s="202"/>
    </row>
    <row r="131" spans="2:9" ht="25.5" hidden="1">
      <c r="B131" s="33" t="s">
        <v>295</v>
      </c>
      <c r="C131" s="78">
        <v>992</v>
      </c>
      <c r="D131" s="27" t="s">
        <v>59</v>
      </c>
      <c r="E131" s="27" t="s">
        <v>56</v>
      </c>
      <c r="F131" s="81" t="s">
        <v>296</v>
      </c>
      <c r="G131" s="27"/>
      <c r="H131" s="200">
        <f>H132</f>
        <v>0</v>
      </c>
      <c r="I131" s="202"/>
    </row>
    <row r="132" spans="2:9" ht="38.25" hidden="1">
      <c r="B132" s="33" t="s">
        <v>290</v>
      </c>
      <c r="C132" s="78">
        <v>993</v>
      </c>
      <c r="D132" s="27" t="s">
        <v>59</v>
      </c>
      <c r="E132" s="27" t="s">
        <v>56</v>
      </c>
      <c r="F132" s="81" t="s">
        <v>296</v>
      </c>
      <c r="G132" s="27" t="s">
        <v>118</v>
      </c>
      <c r="H132" s="200">
        <v>0</v>
      </c>
      <c r="I132" s="202"/>
    </row>
    <row r="133" spans="1:9" ht="15" customHeight="1" hidden="1">
      <c r="A133" s="11"/>
      <c r="B133" s="33" t="s">
        <v>274</v>
      </c>
      <c r="C133" s="78">
        <v>991</v>
      </c>
      <c r="D133" s="27" t="s">
        <v>59</v>
      </c>
      <c r="E133" s="27" t="s">
        <v>56</v>
      </c>
      <c r="F133" s="81" t="s">
        <v>275</v>
      </c>
      <c r="G133" s="27"/>
      <c r="H133" s="111">
        <f>H134</f>
        <v>0</v>
      </c>
      <c r="I133" s="203">
        <f>I134</f>
        <v>0</v>
      </c>
    </row>
    <row r="134" spans="1:9" ht="25.5" customHeight="1" hidden="1">
      <c r="A134" s="11"/>
      <c r="B134" s="33" t="s">
        <v>339</v>
      </c>
      <c r="C134" s="78">
        <v>991</v>
      </c>
      <c r="D134" s="27" t="s">
        <v>59</v>
      </c>
      <c r="E134" s="27" t="s">
        <v>56</v>
      </c>
      <c r="F134" s="81" t="s">
        <v>275</v>
      </c>
      <c r="G134" s="27" t="s">
        <v>118</v>
      </c>
      <c r="H134" s="111"/>
      <c r="I134" s="204"/>
    </row>
    <row r="135" spans="2:9" ht="12.75" hidden="1">
      <c r="B135" s="33" t="s">
        <v>274</v>
      </c>
      <c r="C135" s="78">
        <v>991</v>
      </c>
      <c r="D135" s="27" t="s">
        <v>59</v>
      </c>
      <c r="E135" s="27" t="s">
        <v>56</v>
      </c>
      <c r="F135" s="27" t="s">
        <v>275</v>
      </c>
      <c r="G135" s="27"/>
      <c r="H135" s="201">
        <f>H136</f>
        <v>0</v>
      </c>
      <c r="I135" s="202">
        <f>I136</f>
        <v>0</v>
      </c>
    </row>
    <row r="136" spans="2:9" ht="12.75" hidden="1">
      <c r="B136" s="33" t="s">
        <v>339</v>
      </c>
      <c r="C136" s="78">
        <v>991</v>
      </c>
      <c r="D136" s="27" t="s">
        <v>59</v>
      </c>
      <c r="E136" s="27" t="s">
        <v>56</v>
      </c>
      <c r="F136" s="27" t="s">
        <v>275</v>
      </c>
      <c r="G136" s="27" t="s">
        <v>118</v>
      </c>
      <c r="H136" s="200">
        <v>0</v>
      </c>
      <c r="I136" s="202">
        <v>0</v>
      </c>
    </row>
    <row r="137" spans="2:9" ht="34.5" customHeight="1">
      <c r="B137" s="33" t="s">
        <v>356</v>
      </c>
      <c r="C137" s="78">
        <v>991</v>
      </c>
      <c r="D137" s="27" t="s">
        <v>59</v>
      </c>
      <c r="E137" s="27" t="s">
        <v>56</v>
      </c>
      <c r="F137" s="27" t="s">
        <v>354</v>
      </c>
      <c r="G137" s="27"/>
      <c r="H137" s="111">
        <f>H138</f>
        <v>0.1</v>
      </c>
      <c r="I137" s="202">
        <f>I138</f>
        <v>0</v>
      </c>
    </row>
    <row r="138" spans="2:9" ht="12.75">
      <c r="B138" s="33" t="s">
        <v>339</v>
      </c>
      <c r="C138" s="78">
        <v>991</v>
      </c>
      <c r="D138" s="27" t="s">
        <v>59</v>
      </c>
      <c r="E138" s="27" t="s">
        <v>56</v>
      </c>
      <c r="F138" s="27" t="s">
        <v>354</v>
      </c>
      <c r="G138" s="27" t="s">
        <v>125</v>
      </c>
      <c r="H138" s="111">
        <v>0.1</v>
      </c>
      <c r="I138" s="202">
        <v>0</v>
      </c>
    </row>
    <row r="139" spans="2:9" s="124" customFormat="1" ht="12.75">
      <c r="B139" s="122" t="s">
        <v>66</v>
      </c>
      <c r="C139" s="127">
        <v>991</v>
      </c>
      <c r="D139" s="128" t="s">
        <v>60</v>
      </c>
      <c r="E139" s="127"/>
      <c r="F139" s="128"/>
      <c r="G139" s="127"/>
      <c r="H139" s="199">
        <f>H140+H168</f>
        <v>646.30675</v>
      </c>
      <c r="I139" s="162">
        <f>I140+I168</f>
        <v>619.82705</v>
      </c>
    </row>
    <row r="140" spans="2:9" ht="12.75">
      <c r="B140" s="32" t="s">
        <v>39</v>
      </c>
      <c r="C140" s="78">
        <v>991</v>
      </c>
      <c r="D140" s="27" t="s">
        <v>60</v>
      </c>
      <c r="E140" s="27" t="s">
        <v>49</v>
      </c>
      <c r="F140" s="27"/>
      <c r="G140" s="27"/>
      <c r="H140" s="111">
        <f>H141</f>
        <v>481.994</v>
      </c>
      <c r="I140" s="144">
        <f>I141</f>
        <v>482.371</v>
      </c>
    </row>
    <row r="141" spans="2:9" ht="25.5">
      <c r="B141" s="33" t="s">
        <v>256</v>
      </c>
      <c r="C141" s="27" t="s">
        <v>168</v>
      </c>
      <c r="D141" s="27" t="s">
        <v>60</v>
      </c>
      <c r="E141" s="27" t="s">
        <v>49</v>
      </c>
      <c r="F141" s="27" t="s">
        <v>257</v>
      </c>
      <c r="G141" s="27"/>
      <c r="H141" s="111">
        <f>H142</f>
        <v>481.994</v>
      </c>
      <c r="I141" s="144">
        <f>I142</f>
        <v>482.371</v>
      </c>
    </row>
    <row r="142" spans="2:9" ht="12.75">
      <c r="B142" s="33" t="s">
        <v>258</v>
      </c>
      <c r="C142" s="27" t="s">
        <v>168</v>
      </c>
      <c r="D142" s="27" t="s">
        <v>60</v>
      </c>
      <c r="E142" s="27" t="s">
        <v>49</v>
      </c>
      <c r="F142" s="27" t="s">
        <v>259</v>
      </c>
      <c r="G142" s="27"/>
      <c r="H142" s="111">
        <f>H143+H148+H164</f>
        <v>481.994</v>
      </c>
      <c r="I142" s="144">
        <f>I143+I148+I164</f>
        <v>482.371</v>
      </c>
    </row>
    <row r="143" spans="2:9" ht="20.25" customHeight="1">
      <c r="B143" s="33" t="s">
        <v>276</v>
      </c>
      <c r="C143" s="27" t="s">
        <v>168</v>
      </c>
      <c r="D143" s="27" t="s">
        <v>60</v>
      </c>
      <c r="E143" s="27" t="s">
        <v>49</v>
      </c>
      <c r="F143" s="27" t="s">
        <v>277</v>
      </c>
      <c r="G143" s="27"/>
      <c r="H143" s="111">
        <f>H144+H145+H146+H147</f>
        <v>89.494</v>
      </c>
      <c r="I143" s="111">
        <f>I144+I145+I146+I147</f>
        <v>89.87100000000001</v>
      </c>
    </row>
    <row r="144" spans="2:9" ht="24.75" customHeight="1" hidden="1">
      <c r="B144" s="33" t="s">
        <v>278</v>
      </c>
      <c r="C144" s="27" t="s">
        <v>168</v>
      </c>
      <c r="D144" s="27" t="s">
        <v>60</v>
      </c>
      <c r="E144" s="27" t="s">
        <v>49</v>
      </c>
      <c r="F144" s="27" t="s">
        <v>277</v>
      </c>
      <c r="G144" s="27" t="s">
        <v>150</v>
      </c>
      <c r="H144" s="111"/>
      <c r="I144" s="144"/>
    </row>
    <row r="145" spans="2:9" ht="38.25" customHeight="1" hidden="1">
      <c r="B145" s="33" t="s">
        <v>279</v>
      </c>
      <c r="C145" s="27" t="s">
        <v>168</v>
      </c>
      <c r="D145" s="27" t="s">
        <v>60</v>
      </c>
      <c r="E145" s="27" t="s">
        <v>49</v>
      </c>
      <c r="F145" s="27" t="s">
        <v>277</v>
      </c>
      <c r="G145" s="27" t="s">
        <v>280</v>
      </c>
      <c r="H145" s="111"/>
      <c r="I145" s="144"/>
    </row>
    <row r="146" spans="2:9" ht="12.75">
      <c r="B146" s="33" t="s">
        <v>339</v>
      </c>
      <c r="C146" s="27" t="s">
        <v>168</v>
      </c>
      <c r="D146" s="27" t="s">
        <v>60</v>
      </c>
      <c r="E146" s="27" t="s">
        <v>49</v>
      </c>
      <c r="F146" s="27" t="s">
        <v>277</v>
      </c>
      <c r="G146" s="27" t="s">
        <v>118</v>
      </c>
      <c r="H146" s="111">
        <v>79.295</v>
      </c>
      <c r="I146" s="111">
        <v>79.295</v>
      </c>
    </row>
    <row r="147" spans="2:9" ht="12.75">
      <c r="B147" s="33" t="s">
        <v>339</v>
      </c>
      <c r="C147" s="27" t="s">
        <v>168</v>
      </c>
      <c r="D147" s="27" t="s">
        <v>60</v>
      </c>
      <c r="E147" s="27" t="s">
        <v>49</v>
      </c>
      <c r="F147" s="27" t="s">
        <v>277</v>
      </c>
      <c r="G147" s="27" t="s">
        <v>360</v>
      </c>
      <c r="H147" s="111">
        <v>10.199</v>
      </c>
      <c r="I147" s="111">
        <v>10.576</v>
      </c>
    </row>
    <row r="148" spans="2:9" ht="38.25">
      <c r="B148" s="56" t="s">
        <v>233</v>
      </c>
      <c r="C148" s="78">
        <v>991</v>
      </c>
      <c r="D148" s="27" t="s">
        <v>60</v>
      </c>
      <c r="E148" s="27" t="s">
        <v>49</v>
      </c>
      <c r="F148" s="27" t="s">
        <v>297</v>
      </c>
      <c r="G148" s="27"/>
      <c r="H148" s="111">
        <f>H149</f>
        <v>392.5</v>
      </c>
      <c r="I148" s="144">
        <f>I149</f>
        <v>392.5</v>
      </c>
    </row>
    <row r="149" spans="2:9" ht="12.75">
      <c r="B149" s="33" t="s">
        <v>31</v>
      </c>
      <c r="C149" s="78">
        <v>991</v>
      </c>
      <c r="D149" s="27" t="s">
        <v>60</v>
      </c>
      <c r="E149" s="27" t="s">
        <v>49</v>
      </c>
      <c r="F149" s="27" t="s">
        <v>297</v>
      </c>
      <c r="G149" s="27" t="s">
        <v>125</v>
      </c>
      <c r="H149" s="111">
        <v>392.5</v>
      </c>
      <c r="I149" s="111">
        <v>392.5</v>
      </c>
    </row>
    <row r="150" spans="2:9" ht="33" customHeight="1" hidden="1">
      <c r="B150" s="33" t="s">
        <v>298</v>
      </c>
      <c r="C150" s="78">
        <v>991</v>
      </c>
      <c r="D150" s="27" t="s">
        <v>60</v>
      </c>
      <c r="E150" s="27" t="s">
        <v>49</v>
      </c>
      <c r="F150" s="27" t="s">
        <v>299</v>
      </c>
      <c r="G150" s="27"/>
      <c r="H150" s="111"/>
      <c r="I150" s="144"/>
    </row>
    <row r="151" spans="2:9" ht="12.75" hidden="1">
      <c r="B151" s="33" t="s">
        <v>31</v>
      </c>
      <c r="C151" s="78">
        <v>991</v>
      </c>
      <c r="D151" s="27" t="s">
        <v>60</v>
      </c>
      <c r="E151" s="27" t="s">
        <v>49</v>
      </c>
      <c r="F151" s="27" t="s">
        <v>299</v>
      </c>
      <c r="G151" s="27" t="s">
        <v>125</v>
      </c>
      <c r="H151" s="111"/>
      <c r="I151" s="144"/>
    </row>
    <row r="152" spans="2:9" ht="63.75" hidden="1">
      <c r="B152" s="33" t="s">
        <v>312</v>
      </c>
      <c r="C152" s="78">
        <v>991</v>
      </c>
      <c r="D152" s="27" t="s">
        <v>60</v>
      </c>
      <c r="E152" s="27" t="s">
        <v>49</v>
      </c>
      <c r="F152" s="27" t="s">
        <v>300</v>
      </c>
      <c r="G152" s="27"/>
      <c r="H152" s="111"/>
      <c r="I152" s="144"/>
    </row>
    <row r="153" spans="2:9" ht="12.75" hidden="1">
      <c r="B153" s="33" t="s">
        <v>31</v>
      </c>
      <c r="C153" s="78">
        <v>991</v>
      </c>
      <c r="D153" s="27" t="s">
        <v>60</v>
      </c>
      <c r="E153" s="27" t="s">
        <v>49</v>
      </c>
      <c r="F153" s="27" t="s">
        <v>300</v>
      </c>
      <c r="G153" s="27" t="s">
        <v>125</v>
      </c>
      <c r="H153" s="111"/>
      <c r="I153" s="101"/>
    </row>
    <row r="154" spans="2:9" ht="12.75" hidden="1">
      <c r="B154" s="31" t="s">
        <v>40</v>
      </c>
      <c r="C154" s="29">
        <v>991</v>
      </c>
      <c r="D154" s="38" t="s">
        <v>61</v>
      </c>
      <c r="E154" s="29"/>
      <c r="F154" s="38"/>
      <c r="G154" s="29"/>
      <c r="H154" s="194">
        <f aca="true" t="shared" si="6" ref="H154:I158">H155</f>
        <v>0</v>
      </c>
      <c r="I154" s="161">
        <f t="shared" si="6"/>
        <v>0</v>
      </c>
    </row>
    <row r="155" spans="2:9" ht="12.75" hidden="1">
      <c r="B155" s="32" t="s">
        <v>41</v>
      </c>
      <c r="C155" s="78">
        <v>991</v>
      </c>
      <c r="D155" s="27" t="s">
        <v>61</v>
      </c>
      <c r="E155" s="27" t="s">
        <v>49</v>
      </c>
      <c r="F155" s="27"/>
      <c r="G155" s="27"/>
      <c r="H155" s="111">
        <f t="shared" si="6"/>
        <v>0</v>
      </c>
      <c r="I155" s="161">
        <f t="shared" si="6"/>
        <v>0</v>
      </c>
    </row>
    <row r="156" spans="2:9" ht="25.5" hidden="1">
      <c r="B156" s="33" t="s">
        <v>256</v>
      </c>
      <c r="C156" s="27" t="s">
        <v>168</v>
      </c>
      <c r="D156" s="27" t="s">
        <v>61</v>
      </c>
      <c r="E156" s="27" t="s">
        <v>49</v>
      </c>
      <c r="F156" s="27" t="s">
        <v>257</v>
      </c>
      <c r="G156" s="27"/>
      <c r="H156" s="111">
        <f t="shared" si="6"/>
        <v>0</v>
      </c>
      <c r="I156" s="161">
        <f t="shared" si="6"/>
        <v>0</v>
      </c>
    </row>
    <row r="157" spans="2:9" ht="12.75" hidden="1">
      <c r="B157" s="33" t="s">
        <v>258</v>
      </c>
      <c r="C157" s="27" t="s">
        <v>168</v>
      </c>
      <c r="D157" s="27" t="s">
        <v>61</v>
      </c>
      <c r="E157" s="27" t="s">
        <v>49</v>
      </c>
      <c r="F157" s="27" t="s">
        <v>259</v>
      </c>
      <c r="G157" s="27"/>
      <c r="H157" s="111">
        <f t="shared" si="6"/>
        <v>0</v>
      </c>
      <c r="I157" s="161">
        <f t="shared" si="6"/>
        <v>0</v>
      </c>
    </row>
    <row r="158" spans="2:9" ht="12.75" hidden="1">
      <c r="B158" s="39" t="s">
        <v>301</v>
      </c>
      <c r="C158" s="78">
        <v>991</v>
      </c>
      <c r="D158" s="27" t="s">
        <v>61</v>
      </c>
      <c r="E158" s="27" t="s">
        <v>49</v>
      </c>
      <c r="F158" s="27" t="s">
        <v>302</v>
      </c>
      <c r="G158" s="27"/>
      <c r="H158" s="111">
        <f t="shared" si="6"/>
        <v>0</v>
      </c>
      <c r="I158" s="161">
        <f t="shared" si="6"/>
        <v>0</v>
      </c>
    </row>
    <row r="159" spans="2:9" ht="19.5" customHeight="1" hidden="1">
      <c r="B159" s="33" t="s">
        <v>303</v>
      </c>
      <c r="C159" s="78">
        <v>990</v>
      </c>
      <c r="D159" s="27" t="s">
        <v>61</v>
      </c>
      <c r="E159" s="27" t="s">
        <v>49</v>
      </c>
      <c r="F159" s="27" t="s">
        <v>302</v>
      </c>
      <c r="G159" s="27" t="s">
        <v>304</v>
      </c>
      <c r="H159" s="111"/>
      <c r="I159" s="161"/>
    </row>
    <row r="160" spans="2:9" ht="12.75" hidden="1">
      <c r="B160" s="31" t="s">
        <v>42</v>
      </c>
      <c r="C160" s="29">
        <v>991</v>
      </c>
      <c r="D160" s="38" t="s">
        <v>62</v>
      </c>
      <c r="E160" s="29"/>
      <c r="F160" s="38"/>
      <c r="G160" s="29"/>
      <c r="H160" s="194">
        <f aca="true" t="shared" si="7" ref="H160:I162">H161</f>
        <v>0</v>
      </c>
      <c r="I160" s="161">
        <f t="shared" si="7"/>
        <v>0</v>
      </c>
    </row>
    <row r="161" spans="2:9" ht="12.75" hidden="1">
      <c r="B161" s="32" t="s">
        <v>226</v>
      </c>
      <c r="C161" s="78">
        <v>991</v>
      </c>
      <c r="D161" s="27" t="s">
        <v>62</v>
      </c>
      <c r="E161" s="27" t="s">
        <v>51</v>
      </c>
      <c r="F161" s="27"/>
      <c r="G161" s="27"/>
      <c r="H161" s="138">
        <f t="shared" si="7"/>
        <v>0</v>
      </c>
      <c r="I161" s="161">
        <f t="shared" si="7"/>
        <v>0</v>
      </c>
    </row>
    <row r="162" spans="2:9" ht="54" customHeight="1" hidden="1">
      <c r="B162" s="86" t="s">
        <v>281</v>
      </c>
      <c r="C162" s="74" t="s">
        <v>168</v>
      </c>
      <c r="D162" s="27" t="s">
        <v>62</v>
      </c>
      <c r="E162" s="27" t="s">
        <v>51</v>
      </c>
      <c r="F162" s="74" t="s">
        <v>282</v>
      </c>
      <c r="G162" s="74"/>
      <c r="H162" s="111">
        <f t="shared" si="7"/>
        <v>0</v>
      </c>
      <c r="I162" s="161">
        <f t="shared" si="7"/>
        <v>0</v>
      </c>
    </row>
    <row r="163" spans="2:9" ht="22.5" customHeight="1" hidden="1">
      <c r="B163" s="33" t="s">
        <v>163</v>
      </c>
      <c r="C163" s="74" t="s">
        <v>168</v>
      </c>
      <c r="D163" s="27" t="s">
        <v>62</v>
      </c>
      <c r="E163" s="27" t="s">
        <v>51</v>
      </c>
      <c r="F163" s="74" t="s">
        <v>282</v>
      </c>
      <c r="G163" s="74" t="s">
        <v>118</v>
      </c>
      <c r="H163" s="111"/>
      <c r="I163" s="161"/>
    </row>
    <row r="164" spans="2:9" ht="20.25" customHeight="1" hidden="1">
      <c r="B164" s="33" t="s">
        <v>276</v>
      </c>
      <c r="C164" s="27" t="s">
        <v>168</v>
      </c>
      <c r="D164" s="27" t="s">
        <v>60</v>
      </c>
      <c r="E164" s="27" t="s">
        <v>49</v>
      </c>
      <c r="F164" s="27" t="s">
        <v>277</v>
      </c>
      <c r="G164" s="27"/>
      <c r="H164" s="111">
        <f>H165+H166+H167</f>
        <v>0</v>
      </c>
      <c r="I164" s="144">
        <f>I165+I166+I167</f>
        <v>0</v>
      </c>
    </row>
    <row r="165" spans="2:9" ht="24.75" customHeight="1" hidden="1">
      <c r="B165" s="33" t="s">
        <v>278</v>
      </c>
      <c r="C165" s="27" t="s">
        <v>168</v>
      </c>
      <c r="D165" s="27" t="s">
        <v>60</v>
      </c>
      <c r="E165" s="27" t="s">
        <v>49</v>
      </c>
      <c r="F165" s="27" t="s">
        <v>277</v>
      </c>
      <c r="G165" s="27" t="s">
        <v>150</v>
      </c>
      <c r="H165" s="111"/>
      <c r="I165" s="144"/>
    </row>
    <row r="166" spans="2:9" ht="38.25" customHeight="1" hidden="1">
      <c r="B166" s="33" t="s">
        <v>279</v>
      </c>
      <c r="C166" s="27" t="s">
        <v>168</v>
      </c>
      <c r="D166" s="27" t="s">
        <v>60</v>
      </c>
      <c r="E166" s="27" t="s">
        <v>49</v>
      </c>
      <c r="F166" s="27" t="s">
        <v>277</v>
      </c>
      <c r="G166" s="27" t="s">
        <v>280</v>
      </c>
      <c r="H166" s="111"/>
      <c r="I166" s="144"/>
    </row>
    <row r="167" spans="2:9" ht="38.25" hidden="1">
      <c r="B167" s="33" t="s">
        <v>163</v>
      </c>
      <c r="C167" s="27" t="s">
        <v>168</v>
      </c>
      <c r="D167" s="27" t="s">
        <v>60</v>
      </c>
      <c r="E167" s="27" t="s">
        <v>49</v>
      </c>
      <c r="F167" s="27" t="s">
        <v>277</v>
      </c>
      <c r="G167" s="27" t="s">
        <v>118</v>
      </c>
      <c r="H167" s="111"/>
      <c r="I167" s="144"/>
    </row>
    <row r="168" spans="2:9" s="5" customFormat="1" ht="26.25" customHeight="1">
      <c r="B168" s="32" t="s">
        <v>107</v>
      </c>
      <c r="C168" s="192">
        <v>991</v>
      </c>
      <c r="D168" s="37" t="s">
        <v>60</v>
      </c>
      <c r="E168" s="37" t="s">
        <v>52</v>
      </c>
      <c r="F168" s="37"/>
      <c r="G168" s="37"/>
      <c r="H168" s="138">
        <f aca="true" t="shared" si="8" ref="H168:I170">H169</f>
        <v>164.31275</v>
      </c>
      <c r="I168" s="159">
        <f t="shared" si="8"/>
        <v>137.45605</v>
      </c>
    </row>
    <row r="169" spans="2:9" ht="25.5">
      <c r="B169" s="33" t="s">
        <v>256</v>
      </c>
      <c r="C169" s="27" t="s">
        <v>168</v>
      </c>
      <c r="D169" s="27" t="s">
        <v>60</v>
      </c>
      <c r="E169" s="27" t="s">
        <v>52</v>
      </c>
      <c r="F169" s="27" t="s">
        <v>257</v>
      </c>
      <c r="G169" s="27"/>
      <c r="H169" s="111">
        <f t="shared" si="8"/>
        <v>164.31275</v>
      </c>
      <c r="I169" s="144">
        <f t="shared" si="8"/>
        <v>137.45605</v>
      </c>
    </row>
    <row r="170" spans="2:9" ht="12.75">
      <c r="B170" s="33" t="s">
        <v>258</v>
      </c>
      <c r="C170" s="27" t="s">
        <v>168</v>
      </c>
      <c r="D170" s="27" t="s">
        <v>60</v>
      </c>
      <c r="E170" s="27" t="s">
        <v>52</v>
      </c>
      <c r="F170" s="27" t="s">
        <v>259</v>
      </c>
      <c r="G170" s="27"/>
      <c r="H170" s="111">
        <f t="shared" si="8"/>
        <v>164.31275</v>
      </c>
      <c r="I170" s="144">
        <f t="shared" si="8"/>
        <v>137.45605</v>
      </c>
    </row>
    <row r="171" spans="2:9" ht="20.25" customHeight="1">
      <c r="B171" s="33" t="s">
        <v>276</v>
      </c>
      <c r="C171" s="27" t="s">
        <v>168</v>
      </c>
      <c r="D171" s="27" t="s">
        <v>60</v>
      </c>
      <c r="E171" s="27" t="s">
        <v>52</v>
      </c>
      <c r="F171" s="27" t="s">
        <v>277</v>
      </c>
      <c r="G171" s="27"/>
      <c r="H171" s="111">
        <f>H172+H173+H174</f>
        <v>164.31275</v>
      </c>
      <c r="I171" s="144">
        <f>I172+I173+I174</f>
        <v>137.45605</v>
      </c>
    </row>
    <row r="172" spans="2:9" ht="24.75" customHeight="1" hidden="1">
      <c r="B172" s="33" t="s">
        <v>278</v>
      </c>
      <c r="C172" s="27" t="s">
        <v>168</v>
      </c>
      <c r="D172" s="27" t="s">
        <v>60</v>
      </c>
      <c r="E172" s="27" t="s">
        <v>52</v>
      </c>
      <c r="F172" s="27" t="s">
        <v>277</v>
      </c>
      <c r="G172" s="27" t="s">
        <v>150</v>
      </c>
      <c r="H172" s="111"/>
      <c r="I172" s="144"/>
    </row>
    <row r="173" spans="2:9" ht="38.25" customHeight="1" hidden="1">
      <c r="B173" s="33" t="s">
        <v>279</v>
      </c>
      <c r="C173" s="27" t="s">
        <v>168</v>
      </c>
      <c r="D173" s="27" t="s">
        <v>60</v>
      </c>
      <c r="E173" s="27" t="s">
        <v>52</v>
      </c>
      <c r="F173" s="27" t="s">
        <v>277</v>
      </c>
      <c r="G173" s="27" t="s">
        <v>280</v>
      </c>
      <c r="H173" s="111"/>
      <c r="I173" s="144"/>
    </row>
    <row r="174" spans="2:9" ht="17.25" customHeight="1">
      <c r="B174" s="33" t="s">
        <v>260</v>
      </c>
      <c r="C174" s="27" t="s">
        <v>168</v>
      </c>
      <c r="D174" s="27" t="s">
        <v>60</v>
      </c>
      <c r="E174" s="27" t="s">
        <v>52</v>
      </c>
      <c r="F174" s="27" t="s">
        <v>277</v>
      </c>
      <c r="G174" s="27"/>
      <c r="H174" s="139">
        <f>H175+H176</f>
        <v>164.31275</v>
      </c>
      <c r="I174" s="144">
        <f>I175+I176</f>
        <v>137.45605</v>
      </c>
    </row>
    <row r="175" spans="2:9" ht="14.25" customHeight="1">
      <c r="B175" s="33" t="s">
        <v>331</v>
      </c>
      <c r="C175" s="27" t="s">
        <v>168</v>
      </c>
      <c r="D175" s="27" t="s">
        <v>60</v>
      </c>
      <c r="E175" s="27" t="s">
        <v>52</v>
      </c>
      <c r="F175" s="27" t="s">
        <v>277</v>
      </c>
      <c r="G175" s="27" t="s">
        <v>150</v>
      </c>
      <c r="H175" s="139">
        <v>126.05309</v>
      </c>
      <c r="I175" s="139">
        <v>105.573</v>
      </c>
    </row>
    <row r="176" spans="2:9" ht="38.25" customHeight="1">
      <c r="B176" s="33" t="s">
        <v>279</v>
      </c>
      <c r="C176" s="27" t="s">
        <v>168</v>
      </c>
      <c r="D176" s="27" t="s">
        <v>60</v>
      </c>
      <c r="E176" s="27" t="s">
        <v>52</v>
      </c>
      <c r="F176" s="27" t="s">
        <v>277</v>
      </c>
      <c r="G176" s="27" t="s">
        <v>280</v>
      </c>
      <c r="H176" s="139">
        <v>38.25966</v>
      </c>
      <c r="I176" s="139">
        <v>31.88305</v>
      </c>
    </row>
    <row r="177" spans="1:9" s="124" customFormat="1" ht="12.75" hidden="1">
      <c r="A177" s="129"/>
      <c r="B177" s="127" t="s">
        <v>41</v>
      </c>
      <c r="C177" s="127">
        <v>991</v>
      </c>
      <c r="D177" s="127" t="s">
        <v>61</v>
      </c>
      <c r="E177" s="127" t="s">
        <v>49</v>
      </c>
      <c r="F177" s="127"/>
      <c r="G177" s="127"/>
      <c r="H177" s="165">
        <f aca="true" t="shared" si="9" ref="H177:I180">H178</f>
        <v>0</v>
      </c>
      <c r="I177" s="166">
        <f t="shared" si="9"/>
        <v>0</v>
      </c>
    </row>
    <row r="178" spans="1:9" ht="25.5" hidden="1">
      <c r="A178" s="113"/>
      <c r="B178" s="33" t="s">
        <v>256</v>
      </c>
      <c r="C178" s="27" t="s">
        <v>168</v>
      </c>
      <c r="D178" s="27" t="s">
        <v>61</v>
      </c>
      <c r="E178" s="27" t="s">
        <v>49</v>
      </c>
      <c r="F178" s="27" t="s">
        <v>257</v>
      </c>
      <c r="G178" s="27"/>
      <c r="H178" s="114">
        <f t="shared" si="9"/>
        <v>0</v>
      </c>
      <c r="I178" s="144">
        <f t="shared" si="9"/>
        <v>0</v>
      </c>
    </row>
    <row r="179" spans="1:9" ht="12.75" hidden="1">
      <c r="A179" s="113"/>
      <c r="B179" s="33" t="s">
        <v>258</v>
      </c>
      <c r="C179" s="27" t="s">
        <v>168</v>
      </c>
      <c r="D179" s="27" t="s">
        <v>61</v>
      </c>
      <c r="E179" s="27" t="s">
        <v>49</v>
      </c>
      <c r="F179" s="27" t="s">
        <v>259</v>
      </c>
      <c r="G179" s="27"/>
      <c r="H179" s="114">
        <f t="shared" si="9"/>
        <v>0</v>
      </c>
      <c r="I179" s="144">
        <f t="shared" si="9"/>
        <v>0</v>
      </c>
    </row>
    <row r="180" spans="1:9" ht="12.75" hidden="1">
      <c r="A180" s="113"/>
      <c r="B180" s="39" t="s">
        <v>301</v>
      </c>
      <c r="C180" s="78">
        <v>991</v>
      </c>
      <c r="D180" s="27" t="s">
        <v>61</v>
      </c>
      <c r="E180" s="27" t="s">
        <v>49</v>
      </c>
      <c r="F180" s="27" t="s">
        <v>302</v>
      </c>
      <c r="G180" s="27"/>
      <c r="H180" s="114">
        <f t="shared" si="9"/>
        <v>0</v>
      </c>
      <c r="I180" s="144">
        <f t="shared" si="9"/>
        <v>0</v>
      </c>
    </row>
    <row r="181" spans="1:9" ht="41.25" customHeight="1" hidden="1">
      <c r="A181" s="113"/>
      <c r="B181" s="33" t="s">
        <v>340</v>
      </c>
      <c r="C181" s="78">
        <v>990</v>
      </c>
      <c r="D181" s="27" t="s">
        <v>61</v>
      </c>
      <c r="E181" s="27" t="s">
        <v>49</v>
      </c>
      <c r="F181" s="27" t="s">
        <v>302</v>
      </c>
      <c r="G181" s="27" t="s">
        <v>341</v>
      </c>
      <c r="H181" s="130"/>
      <c r="I181" s="144"/>
    </row>
    <row r="182" spans="1:9" ht="12.75">
      <c r="A182" s="238" t="s">
        <v>151</v>
      </c>
      <c r="B182" s="239"/>
      <c r="C182" s="78"/>
      <c r="D182" s="27"/>
      <c r="E182" s="27"/>
      <c r="F182" s="27"/>
      <c r="G182" s="11"/>
      <c r="H182" s="198">
        <f>2850.5*0.025</f>
        <v>71.2625</v>
      </c>
      <c r="I182" s="198">
        <f>2857.2*0.05</f>
        <v>142.85999999999999</v>
      </c>
    </row>
    <row r="183" spans="1:9" ht="12.75">
      <c r="A183" s="236" t="s">
        <v>63</v>
      </c>
      <c r="B183" s="237"/>
      <c r="C183" s="11"/>
      <c r="D183" s="11"/>
      <c r="E183" s="11"/>
      <c r="F183" s="11"/>
      <c r="G183" s="11"/>
      <c r="H183" s="101">
        <f>H13+H182</f>
        <v>2850.5</v>
      </c>
      <c r="I183" s="101">
        <f>I13+I182</f>
        <v>2857.2000000000003</v>
      </c>
    </row>
  </sheetData>
  <sheetProtection/>
  <mergeCells count="12">
    <mergeCell ref="A8:H9"/>
    <mergeCell ref="A13:A113"/>
    <mergeCell ref="G11:G12"/>
    <mergeCell ref="A11:A12"/>
    <mergeCell ref="H11:I11"/>
    <mergeCell ref="B11:B12"/>
    <mergeCell ref="C11:C12"/>
    <mergeCell ref="D11:D12"/>
    <mergeCell ref="E11:E12"/>
    <mergeCell ref="F11:F12"/>
    <mergeCell ref="A182:B182"/>
    <mergeCell ref="A183:B18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  <headerFooter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28.375" style="4" customWidth="1"/>
    <col min="2" max="2" width="55.75390625" style="4" customWidth="1"/>
    <col min="3" max="3" width="12.625" style="4" bestFit="1" customWidth="1"/>
    <col min="4" max="16384" width="9.125" style="4" customWidth="1"/>
  </cols>
  <sheetData>
    <row r="1" ht="12.75" customHeight="1">
      <c r="C1" s="1" t="s">
        <v>160</v>
      </c>
    </row>
    <row r="2" ht="15">
      <c r="C2" s="1" t="str">
        <f>1!C2:D2</f>
        <v>к Решению № 89 от 26 декабря 2023 года</v>
      </c>
    </row>
    <row r="3" ht="12.75" customHeight="1">
      <c r="C3" s="1" t="s">
        <v>388</v>
      </c>
    </row>
    <row r="4" spans="1:3" ht="15">
      <c r="A4" s="6"/>
      <c r="C4" s="1" t="s">
        <v>389</v>
      </c>
    </row>
    <row r="5" spans="1:3" ht="12.75" customHeight="1">
      <c r="A5" s="7"/>
      <c r="C5" s="1" t="s">
        <v>390</v>
      </c>
    </row>
    <row r="6" spans="1:3" ht="15">
      <c r="A6" s="8"/>
      <c r="C6" s="1"/>
    </row>
    <row r="7" ht="12.75">
      <c r="A7" s="8"/>
    </row>
    <row r="8" spans="1:3" ht="12.75" customHeight="1">
      <c r="A8" s="225" t="s">
        <v>372</v>
      </c>
      <c r="B8" s="225"/>
      <c r="C8" s="225"/>
    </row>
    <row r="9" spans="1:3" ht="12.75" customHeight="1">
      <c r="A9" s="225"/>
      <c r="B9" s="225"/>
      <c r="C9" s="225"/>
    </row>
    <row r="10" spans="1:3" ht="12.75" customHeight="1">
      <c r="A10" s="9"/>
      <c r="C10" s="16" t="s">
        <v>23</v>
      </c>
    </row>
    <row r="11" spans="1:3" ht="21" customHeight="1">
      <c r="A11" s="12" t="s">
        <v>32</v>
      </c>
      <c r="B11" s="12" t="s">
        <v>0</v>
      </c>
      <c r="C11" s="12" t="s">
        <v>65</v>
      </c>
    </row>
    <row r="12" spans="1:3" ht="33.75" customHeight="1">
      <c r="A12" s="42" t="s">
        <v>156</v>
      </c>
      <c r="B12" s="22" t="s">
        <v>305</v>
      </c>
      <c r="C12" s="100">
        <f>C14+C15</f>
        <v>507.0593700000004</v>
      </c>
    </row>
    <row r="13" spans="1:3" ht="36" customHeight="1">
      <c r="A13" s="21" t="s">
        <v>237</v>
      </c>
      <c r="B13" s="23" t="s">
        <v>157</v>
      </c>
      <c r="C13" s="100">
        <v>-3118.29852</v>
      </c>
    </row>
    <row r="14" spans="1:3" ht="36" customHeight="1">
      <c r="A14" s="21" t="s">
        <v>238</v>
      </c>
      <c r="B14" s="22" t="s">
        <v>306</v>
      </c>
      <c r="C14" s="100">
        <v>-3118.29852</v>
      </c>
    </row>
    <row r="15" spans="1:3" ht="34.5" customHeight="1">
      <c r="A15" s="21" t="s">
        <v>239</v>
      </c>
      <c r="B15" s="22" t="s">
        <v>158</v>
      </c>
      <c r="C15" s="100">
        <v>3625.35789</v>
      </c>
    </row>
    <row r="16" spans="1:3" ht="30">
      <c r="A16" s="21" t="s">
        <v>307</v>
      </c>
      <c r="B16" s="22" t="s">
        <v>247</v>
      </c>
      <c r="C16" s="100">
        <v>3625.35789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DNG</cp:lastModifiedBy>
  <cp:lastPrinted>2024-01-15T03:24:15Z</cp:lastPrinted>
  <dcterms:created xsi:type="dcterms:W3CDTF">2009-12-08T03:06:20Z</dcterms:created>
  <dcterms:modified xsi:type="dcterms:W3CDTF">2024-01-15T03:24:20Z</dcterms:modified>
  <cp:category/>
  <cp:version/>
  <cp:contentType/>
  <cp:contentStatus/>
</cp:coreProperties>
</file>