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348" windowWidth="15120" windowHeight="7776"/>
  </bookViews>
  <sheets>
    <sheet name="2021 (2)" sheetId="12" r:id="rId1"/>
    <sheet name="2021" sheetId="11" r:id="rId2"/>
  </sheets>
  <calcPr calcId="144525"/>
</workbook>
</file>

<file path=xl/calcChain.xml><?xml version="1.0" encoding="utf-8"?>
<calcChain xmlns="http://schemas.openxmlformats.org/spreadsheetml/2006/main">
  <c r="G100" i="12" l="1"/>
  <c r="F100" i="12"/>
  <c r="E100" i="12"/>
  <c r="G57" i="12"/>
  <c r="G99" i="12" l="1"/>
  <c r="F99" i="12"/>
  <c r="F98" i="12" s="1"/>
  <c r="F102" i="12" s="1"/>
  <c r="E99" i="12"/>
  <c r="G93" i="12"/>
  <c r="G92" i="12" s="1"/>
  <c r="F93" i="12"/>
  <c r="E93" i="12"/>
  <c r="E92" i="12" s="1"/>
  <c r="F92" i="12"/>
  <c r="G87" i="12"/>
  <c r="G86" i="12" s="1"/>
  <c r="F87" i="12"/>
  <c r="E87" i="12"/>
  <c r="E86" i="12" s="1"/>
  <c r="F86" i="12"/>
  <c r="G79" i="12"/>
  <c r="F79" i="12"/>
  <c r="E79" i="12"/>
  <c r="G74" i="12"/>
  <c r="F74" i="12"/>
  <c r="E74" i="12"/>
  <c r="G64" i="12"/>
  <c r="G63" i="12" s="1"/>
  <c r="F64" i="12"/>
  <c r="E64" i="12"/>
  <c r="E63" i="12" s="1"/>
  <c r="F63" i="12"/>
  <c r="F57" i="12"/>
  <c r="E57" i="12"/>
  <c r="E53" i="12"/>
  <c r="G50" i="12"/>
  <c r="F50" i="12"/>
  <c r="F49" i="12" s="1"/>
  <c r="E50" i="12"/>
  <c r="E49" i="12" s="1"/>
  <c r="G49" i="12"/>
  <c r="G44" i="12"/>
  <c r="F44" i="12"/>
  <c r="E44" i="12"/>
  <c r="G26" i="12"/>
  <c r="G20" i="12" s="1"/>
  <c r="F26" i="12"/>
  <c r="E26" i="12"/>
  <c r="F20" i="12"/>
  <c r="F6" i="12" s="1"/>
  <c r="E20" i="12"/>
  <c r="F16" i="12"/>
  <c r="E16" i="12"/>
  <c r="G13" i="12"/>
  <c r="F13" i="12"/>
  <c r="E13" i="12"/>
  <c r="E6" i="12" s="1"/>
  <c r="G3" i="12"/>
  <c r="F3" i="12"/>
  <c r="E3" i="12"/>
  <c r="F6" i="11"/>
  <c r="F16" i="11"/>
  <c r="G26" i="11"/>
  <c r="F26" i="11"/>
  <c r="G3" i="11"/>
  <c r="F3" i="11"/>
  <c r="E96" i="11"/>
  <c r="E16" i="11"/>
  <c r="G6" i="12" l="1"/>
  <c r="F96" i="12"/>
  <c r="F103" i="12" s="1"/>
  <c r="E96" i="12"/>
  <c r="E102" i="12" s="1"/>
  <c r="G96" i="12"/>
  <c r="G98" i="12"/>
  <c r="G102" i="12" s="1"/>
  <c r="G13" i="11"/>
  <c r="F13" i="11"/>
  <c r="G87" i="11"/>
  <c r="F87" i="11"/>
  <c r="G93" i="11"/>
  <c r="F93" i="11"/>
  <c r="F50" i="11"/>
  <c r="G50" i="11"/>
  <c r="G49" i="11" s="1"/>
  <c r="F49" i="11"/>
  <c r="G20" i="11"/>
  <c r="F20" i="11"/>
  <c r="G64" i="11"/>
  <c r="F64" i="11"/>
  <c r="G63" i="11"/>
  <c r="F63" i="11"/>
  <c r="F102" i="11"/>
  <c r="G103" i="12" l="1"/>
  <c r="G6" i="11"/>
  <c r="G74" i="11" l="1"/>
  <c r="F74" i="11"/>
  <c r="G79" i="11"/>
  <c r="F79" i="11"/>
  <c r="G92" i="11"/>
  <c r="F92" i="11"/>
  <c r="G102" i="11" l="1"/>
  <c r="G99" i="11"/>
  <c r="G98" i="11" s="1"/>
  <c r="F99" i="11"/>
  <c r="F98" i="11" s="1"/>
  <c r="E99" i="11"/>
  <c r="E26" i="11" l="1"/>
  <c r="G86" i="11" l="1"/>
  <c r="F86" i="11"/>
  <c r="F96" i="11" s="1"/>
  <c r="F103" i="11" s="1"/>
  <c r="E50" i="11"/>
  <c r="E93" i="11"/>
  <c r="E53" i="11"/>
  <c r="E64" i="11"/>
  <c r="E74" i="11"/>
  <c r="E79" i="11"/>
  <c r="G44" i="11"/>
  <c r="F44" i="11"/>
  <c r="G96" i="11" l="1"/>
  <c r="G103" i="11" s="1"/>
  <c r="E63" i="11"/>
  <c r="E92" i="11"/>
  <c r="E49" i="11"/>
  <c r="F57" i="11" l="1"/>
  <c r="E57" i="11"/>
  <c r="E13" i="11"/>
  <c r="E6" i="11" s="1"/>
  <c r="E3" i="11"/>
  <c r="E20" i="11"/>
  <c r="E87" i="11"/>
  <c r="E86" i="11" s="1"/>
  <c r="E44" i="11"/>
  <c r="E102" i="11" l="1"/>
</calcChain>
</file>

<file path=xl/sharedStrings.xml><?xml version="1.0" encoding="utf-8"?>
<sst xmlns="http://schemas.openxmlformats.org/spreadsheetml/2006/main" count="336" uniqueCount="101">
  <si>
    <t>Рзпр</t>
  </si>
  <si>
    <t>ВР</t>
  </si>
  <si>
    <t>статья расходов</t>
  </si>
  <si>
    <t>0102</t>
  </si>
  <si>
    <t>всего по главе</t>
  </si>
  <si>
    <t>0104</t>
  </si>
  <si>
    <t xml:space="preserve">всего </t>
  </si>
  <si>
    <t>гсм 340</t>
  </si>
  <si>
    <t>канцтовары 340</t>
  </si>
  <si>
    <t>заправка картриджей 223</t>
  </si>
  <si>
    <t>сайт 226</t>
  </si>
  <si>
    <t>негативка 290</t>
  </si>
  <si>
    <t>0106</t>
  </si>
  <si>
    <t>передав полномочия</t>
  </si>
  <si>
    <t>резервн.фонд</t>
  </si>
  <si>
    <t>0111</t>
  </si>
  <si>
    <t>0203</t>
  </si>
  <si>
    <t>зарплата 211</t>
  </si>
  <si>
    <t>начисления 213</t>
  </si>
  <si>
    <t>з/п 211</t>
  </si>
  <si>
    <t>0310</t>
  </si>
  <si>
    <t>всего</t>
  </si>
  <si>
    <t>0502</t>
  </si>
  <si>
    <t>0503</t>
  </si>
  <si>
    <t>0801</t>
  </si>
  <si>
    <t xml:space="preserve">дрова </t>
  </si>
  <si>
    <t>передав полномочия 251</t>
  </si>
  <si>
    <t>0804</t>
  </si>
  <si>
    <t>0409</t>
  </si>
  <si>
    <t>дорожный фонд 310</t>
  </si>
  <si>
    <t>Интернет</t>
  </si>
  <si>
    <t>0412</t>
  </si>
  <si>
    <t>Межевание</t>
  </si>
  <si>
    <t>Запчасти</t>
  </si>
  <si>
    <t>Осаго</t>
  </si>
  <si>
    <t>флаг</t>
  </si>
  <si>
    <t>ТОС Рассвет (бензопила)</t>
  </si>
  <si>
    <t>Тос Рассвет (масло для бензопилы)</t>
  </si>
  <si>
    <t>Тос Рассвет (цепь)</t>
  </si>
  <si>
    <t>ТОС Рассвет (масло для цепи)</t>
  </si>
  <si>
    <t>ТОС</t>
  </si>
  <si>
    <t>Водоколонки</t>
  </si>
  <si>
    <t>мрот 9990072А30</t>
  </si>
  <si>
    <t>9990072А30</t>
  </si>
  <si>
    <t>Целевая статья</t>
  </si>
  <si>
    <t>9990070200</t>
  </si>
  <si>
    <t>9990091010</t>
  </si>
  <si>
    <t>9990073090</t>
  </si>
  <si>
    <t>99900Р0100</t>
  </si>
  <si>
    <t>99900Р0200</t>
  </si>
  <si>
    <t>9990080100</t>
  </si>
  <si>
    <t>9990051180</t>
  </si>
  <si>
    <t>99900Д0100</t>
  </si>
  <si>
    <t>99900R0200</t>
  </si>
  <si>
    <t>9990020100</t>
  </si>
  <si>
    <t>99900Р0401</t>
  </si>
  <si>
    <t xml:space="preserve">тко </t>
  </si>
  <si>
    <t>краска в админ</t>
  </si>
  <si>
    <t>комп в админ</t>
  </si>
  <si>
    <t>устройство разьемов генератора</t>
  </si>
  <si>
    <t>9990074420</t>
  </si>
  <si>
    <t>9990074440</t>
  </si>
  <si>
    <t>0113</t>
  </si>
  <si>
    <t>999W074430</t>
  </si>
  <si>
    <t>0309</t>
  </si>
  <si>
    <t>99900R0100</t>
  </si>
  <si>
    <t>9990074030</t>
  </si>
  <si>
    <t>9990074410</t>
  </si>
  <si>
    <t>9990080300</t>
  </si>
  <si>
    <t>99900P0300</t>
  </si>
  <si>
    <t>учеба глав</t>
  </si>
  <si>
    <t>соц.значимые вопросы</t>
  </si>
  <si>
    <t>прочее</t>
  </si>
  <si>
    <t>общ.работы</t>
  </si>
  <si>
    <t>голосование (Конституции)</t>
  </si>
  <si>
    <t xml:space="preserve">зарплата </t>
  </si>
  <si>
    <t xml:space="preserve">начисления </t>
  </si>
  <si>
    <t>ЧС (коронавирус)</t>
  </si>
  <si>
    <t>мин.полосы</t>
  </si>
  <si>
    <t>контроль воды</t>
  </si>
  <si>
    <t>народный бюджет</t>
  </si>
  <si>
    <t>свалки (КУМХИ)</t>
  </si>
  <si>
    <t>э/э</t>
  </si>
  <si>
    <t>на выравн-ие уровня бюдж-й обесп-ти</t>
  </si>
  <si>
    <t>э\э</t>
  </si>
  <si>
    <t>дрова</t>
  </si>
  <si>
    <t>СП Хасуртайское</t>
  </si>
  <si>
    <t>передав полномочия ЦБ</t>
  </si>
  <si>
    <t>передав полномочия КСП</t>
  </si>
  <si>
    <t>ВУС (фб)</t>
  </si>
  <si>
    <t>передав полномочия  (благоустройство)</t>
  </si>
  <si>
    <t>усл.утвержд.</t>
  </si>
  <si>
    <t>транспортный налог</t>
  </si>
  <si>
    <t xml:space="preserve">тех.обслуживание систем пожарной сигнализации помещения </t>
  </si>
  <si>
    <t xml:space="preserve">пожарная безопасность </t>
  </si>
  <si>
    <t>МБТ</t>
  </si>
  <si>
    <t>ФГБУЗ противоклещевая обработка</t>
  </si>
  <si>
    <t xml:space="preserve">доходы всего </t>
  </si>
  <si>
    <t>Собств.доходы</t>
  </si>
  <si>
    <t>нехватка</t>
  </si>
  <si>
    <t xml:space="preserve">нехватка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</si>
</sst>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"/>
    <numFmt numFmtId="165" formatCode="0.000"/>
    <numFmt numFmtId="166" formatCode="0.0"/>
    <numFmt numFmtId="167" formatCode="0.0000"/>
    <numFmt numFmtId="168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64" fontId="0" fillId="0" borderId="0" xfId="0" applyNumberFormat="1"/>
    <xf numFmtId="0" fontId="0" fillId="2" borderId="1" xfId="0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66" fontId="0" fillId="2" borderId="1" xfId="0" applyNumberForma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1" fillId="2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1" fillId="3" borderId="1" xfId="0" applyNumberFormat="1" applyFont="1" applyFill="1" applyBorder="1" applyAlignment="1">
      <alignment horizontal="center"/>
    </xf>
    <xf numFmtId="167" fontId="0" fillId="3" borderId="1" xfId="0" applyNumberForma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9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6" fontId="0" fillId="0" borderId="0" xfId="0" applyNumberFormat="1"/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0" xfId="0" applyBorder="1"/>
    <xf numFmtId="9" fontId="0" fillId="0" borderId="0" xfId="0" applyNumberForma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/>
    </xf>
    <xf numFmtId="16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left" wrapText="1"/>
    </xf>
    <xf numFmtId="166" fontId="0" fillId="5" borderId="1" xfId="0" applyNumberForma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0" fillId="0" borderId="0" xfId="0" applyNumberFormat="1" applyBorder="1"/>
    <xf numFmtId="164" fontId="1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1" fillId="0" borderId="0" xfId="0" applyFont="1" applyBorder="1"/>
    <xf numFmtId="165" fontId="1" fillId="5" borderId="1" xfId="0" applyNumberFormat="1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abSelected="1" workbookViewId="0">
      <selection activeCell="I23" sqref="I23"/>
    </sheetView>
  </sheetViews>
  <sheetFormatPr defaultRowHeight="14.4" x14ac:dyDescent="0.3"/>
  <cols>
    <col min="1" max="1" width="8.88671875" style="5"/>
    <col min="2" max="2" width="19.6640625" style="5" customWidth="1"/>
    <col min="3" max="3" width="8.88671875" style="4"/>
    <col min="4" max="4" width="38" style="7" customWidth="1"/>
    <col min="5" max="5" width="14.88671875" style="4" customWidth="1"/>
    <col min="6" max="6" width="11.33203125" style="4" customWidth="1"/>
    <col min="7" max="7" width="11.88671875" style="4" customWidth="1"/>
    <col min="8" max="8" width="10.44140625" bestFit="1" customWidth="1"/>
    <col min="9" max="9" width="13.44140625" customWidth="1"/>
    <col min="11" max="11" width="10.5546875" bestFit="1" customWidth="1"/>
    <col min="12" max="12" width="9.44140625" bestFit="1" customWidth="1"/>
    <col min="13" max="14" width="9.5546875" bestFit="1" customWidth="1"/>
    <col min="15" max="15" width="11.77734375" customWidth="1"/>
  </cols>
  <sheetData>
    <row r="1" spans="1:17" x14ac:dyDescent="0.3">
      <c r="D1" s="7" t="s">
        <v>86</v>
      </c>
    </row>
    <row r="2" spans="1:17" x14ac:dyDescent="0.3">
      <c r="A2" s="14" t="s">
        <v>0</v>
      </c>
      <c r="B2" s="14" t="s">
        <v>44</v>
      </c>
      <c r="C2" s="13" t="s">
        <v>1</v>
      </c>
      <c r="D2" s="8" t="s">
        <v>2</v>
      </c>
      <c r="E2" s="13">
        <v>2021</v>
      </c>
      <c r="F2" s="2">
        <v>2022</v>
      </c>
      <c r="G2" s="2">
        <v>2023</v>
      </c>
      <c r="L2" s="48"/>
      <c r="M2" s="12"/>
      <c r="N2" s="12"/>
    </row>
    <row r="3" spans="1:17" s="1" customFormat="1" x14ac:dyDescent="0.3">
      <c r="A3" s="21" t="s">
        <v>3</v>
      </c>
      <c r="B3" s="21"/>
      <c r="C3" s="22">
        <v>120</v>
      </c>
      <c r="D3" s="22" t="s">
        <v>4</v>
      </c>
      <c r="E3" s="63">
        <f>E4+E5</f>
        <v>630.33582000000001</v>
      </c>
      <c r="F3" s="63">
        <f>F4+F5</f>
        <v>630.33582000000001</v>
      </c>
      <c r="G3" s="63">
        <f>G4+G5</f>
        <v>630.33582000000001</v>
      </c>
      <c r="H3"/>
      <c r="I3"/>
      <c r="J3"/>
      <c r="K3"/>
      <c r="L3" s="48"/>
      <c r="M3" s="12"/>
      <c r="N3"/>
      <c r="O3" s="12"/>
      <c r="P3"/>
      <c r="Q3"/>
    </row>
    <row r="4" spans="1:17" x14ac:dyDescent="0.3">
      <c r="A4" s="14"/>
      <c r="B4" s="14" t="s">
        <v>45</v>
      </c>
      <c r="C4" s="13">
        <v>121</v>
      </c>
      <c r="D4" s="8" t="s">
        <v>17</v>
      </c>
      <c r="E4" s="42">
        <v>484.12889999999999</v>
      </c>
      <c r="F4" s="42">
        <v>484.12889999999999</v>
      </c>
      <c r="G4" s="42">
        <v>484.12889999999999</v>
      </c>
      <c r="I4" s="44"/>
      <c r="K4" s="1"/>
    </row>
    <row r="5" spans="1:17" x14ac:dyDescent="0.3">
      <c r="A5" s="14"/>
      <c r="B5" s="14" t="s">
        <v>45</v>
      </c>
      <c r="C5" s="13">
        <v>129</v>
      </c>
      <c r="D5" s="8" t="s">
        <v>18</v>
      </c>
      <c r="E5" s="42">
        <v>146.20692</v>
      </c>
      <c r="F5" s="42">
        <v>146.20692</v>
      </c>
      <c r="G5" s="42">
        <v>146.20692</v>
      </c>
      <c r="H5" s="1"/>
      <c r="M5" s="1"/>
    </row>
    <row r="6" spans="1:17" s="1" customFormat="1" x14ac:dyDescent="0.3">
      <c r="A6" s="21" t="s">
        <v>5</v>
      </c>
      <c r="B6" s="21"/>
      <c r="C6" s="22"/>
      <c r="D6" s="22" t="s">
        <v>6</v>
      </c>
      <c r="E6" s="65">
        <f>E13+E19+E20+E26+E40+E41+E42+E43+E16</f>
        <v>497.88923</v>
      </c>
      <c r="F6" s="63">
        <f>F13+F16+F19+F20+F26+F40+F41+F42+F43</f>
        <v>612.59814000000006</v>
      </c>
      <c r="G6" s="63">
        <f>G13+G16+G19+G20+G26+G40+G41+G42+G43</f>
        <v>551.47314000000006</v>
      </c>
      <c r="H6"/>
      <c r="I6"/>
      <c r="J6"/>
      <c r="K6"/>
      <c r="L6"/>
      <c r="M6"/>
      <c r="N6"/>
      <c r="O6"/>
      <c r="P6"/>
      <c r="Q6"/>
    </row>
    <row r="7" spans="1:17" ht="16.5" hidden="1" customHeight="1" x14ac:dyDescent="0.3">
      <c r="A7" s="14"/>
      <c r="B7" s="14"/>
      <c r="C7" s="13"/>
      <c r="D7" s="11"/>
      <c r="E7" s="66"/>
      <c r="F7" s="34"/>
      <c r="G7" s="34"/>
    </row>
    <row r="8" spans="1:17" ht="21" hidden="1" customHeight="1" x14ac:dyDescent="0.3">
      <c r="A8" s="14"/>
      <c r="B8" s="14" t="s">
        <v>46</v>
      </c>
      <c r="C8" s="13"/>
      <c r="D8" s="11" t="s">
        <v>17</v>
      </c>
      <c r="E8" s="66"/>
      <c r="F8" s="34"/>
      <c r="G8" s="34"/>
      <c r="J8" s="1"/>
    </row>
    <row r="9" spans="1:17" ht="18.75" hidden="1" customHeight="1" x14ac:dyDescent="0.3">
      <c r="A9" s="14"/>
      <c r="B9" s="14" t="s">
        <v>46</v>
      </c>
      <c r="C9" s="13"/>
      <c r="D9" s="11" t="s">
        <v>18</v>
      </c>
      <c r="E9" s="66"/>
      <c r="F9" s="34"/>
      <c r="G9" s="34"/>
      <c r="J9" s="31"/>
    </row>
    <row r="10" spans="1:17" ht="15.75" hidden="1" customHeight="1" x14ac:dyDescent="0.3">
      <c r="A10" s="14"/>
      <c r="B10" s="14"/>
      <c r="C10" s="13"/>
      <c r="D10" s="11" t="s">
        <v>42</v>
      </c>
      <c r="E10" s="66"/>
      <c r="F10" s="34"/>
      <c r="G10" s="34"/>
      <c r="I10" s="1"/>
      <c r="J10" s="1"/>
      <c r="K10" s="30"/>
    </row>
    <row r="11" spans="1:17" ht="16.5" hidden="1" customHeight="1" x14ac:dyDescent="0.3">
      <c r="A11" s="14"/>
      <c r="B11" s="14" t="s">
        <v>43</v>
      </c>
      <c r="C11" s="13"/>
      <c r="D11" s="11">
        <v>121</v>
      </c>
      <c r="E11" s="66"/>
      <c r="F11" s="34"/>
      <c r="G11" s="34"/>
      <c r="I11" s="1"/>
      <c r="J11" s="1"/>
    </row>
    <row r="12" spans="1:17" ht="16.5" hidden="1" customHeight="1" x14ac:dyDescent="0.3">
      <c r="A12" s="14"/>
      <c r="B12" s="14" t="s">
        <v>43</v>
      </c>
      <c r="C12" s="13"/>
      <c r="D12" s="11">
        <v>129</v>
      </c>
      <c r="E12" s="66"/>
      <c r="F12" s="34"/>
      <c r="G12" s="34"/>
      <c r="I12" s="1"/>
      <c r="J12" s="1"/>
      <c r="L12" s="1"/>
    </row>
    <row r="13" spans="1:17" ht="16.5" customHeight="1" x14ac:dyDescent="0.3">
      <c r="A13" s="14"/>
      <c r="B13" s="15" t="s">
        <v>45</v>
      </c>
      <c r="C13" s="13"/>
      <c r="D13" s="11"/>
      <c r="E13" s="43">
        <f>E14+E15</f>
        <v>343.96418</v>
      </c>
      <c r="F13" s="43">
        <f>F14+F15</f>
        <v>343.96418</v>
      </c>
      <c r="G13" s="43">
        <f>G14+G15</f>
        <v>343.96418</v>
      </c>
      <c r="I13" s="1"/>
    </row>
    <row r="14" spans="1:17" ht="16.5" customHeight="1" x14ac:dyDescent="0.3">
      <c r="A14" s="14"/>
      <c r="B14" s="14" t="s">
        <v>45</v>
      </c>
      <c r="C14" s="13">
        <v>121</v>
      </c>
      <c r="D14" s="11" t="s">
        <v>17</v>
      </c>
      <c r="E14" s="42">
        <v>264.1814</v>
      </c>
      <c r="F14" s="42">
        <v>264.1814</v>
      </c>
      <c r="G14" s="42">
        <v>264.1814</v>
      </c>
    </row>
    <row r="15" spans="1:17" ht="16.5" customHeight="1" x14ac:dyDescent="0.3">
      <c r="A15" s="14"/>
      <c r="B15" s="14" t="s">
        <v>45</v>
      </c>
      <c r="C15" s="13">
        <v>129</v>
      </c>
      <c r="D15" s="11" t="s">
        <v>18</v>
      </c>
      <c r="E15" s="42">
        <v>79.782780000000002</v>
      </c>
      <c r="F15" s="42">
        <v>79.782780000000002</v>
      </c>
      <c r="G15" s="42">
        <v>79.782780000000002</v>
      </c>
      <c r="I15" s="56"/>
      <c r="J15" s="48"/>
    </row>
    <row r="16" spans="1:17" ht="16.5" customHeight="1" x14ac:dyDescent="0.3">
      <c r="A16" s="14"/>
      <c r="B16" s="15" t="s">
        <v>54</v>
      </c>
      <c r="C16" s="10"/>
      <c r="D16" s="11"/>
      <c r="E16" s="43">
        <f>E17+E18</f>
        <v>0</v>
      </c>
      <c r="F16" s="43">
        <f>F17+F18</f>
        <v>76.049000000000007</v>
      </c>
      <c r="G16" s="43"/>
      <c r="H16" t="s">
        <v>99</v>
      </c>
      <c r="I16" s="57"/>
      <c r="J16" s="48"/>
      <c r="K16" s="1"/>
      <c r="L16" s="1"/>
      <c r="M16" s="1"/>
      <c r="N16" s="1"/>
      <c r="O16" s="1"/>
      <c r="P16" s="1"/>
      <c r="Q16" s="1"/>
    </row>
    <row r="17" spans="1:17" ht="16.5" customHeight="1" x14ac:dyDescent="0.3">
      <c r="A17" s="14"/>
      <c r="B17" s="14" t="s">
        <v>54</v>
      </c>
      <c r="C17" s="13">
        <v>121</v>
      </c>
      <c r="D17" s="11" t="s">
        <v>17</v>
      </c>
      <c r="E17" s="42"/>
      <c r="F17" s="42">
        <v>58.409370000000003</v>
      </c>
      <c r="G17" s="42"/>
      <c r="I17" s="58"/>
      <c r="J17" s="48"/>
      <c r="K17" s="1"/>
    </row>
    <row r="18" spans="1:17" ht="16.5" customHeight="1" x14ac:dyDescent="0.3">
      <c r="A18" s="14"/>
      <c r="B18" s="14" t="s">
        <v>54</v>
      </c>
      <c r="C18" s="13">
        <v>129</v>
      </c>
      <c r="D18" s="11" t="s">
        <v>18</v>
      </c>
      <c r="E18" s="42"/>
      <c r="F18" s="42">
        <v>17.63963</v>
      </c>
      <c r="G18" s="42"/>
      <c r="I18" s="59"/>
      <c r="J18" s="48"/>
      <c r="K18" s="60"/>
    </row>
    <row r="19" spans="1:17" s="1" customFormat="1" x14ac:dyDescent="0.3">
      <c r="A19" s="15"/>
      <c r="B19" s="15" t="s">
        <v>47</v>
      </c>
      <c r="C19" s="10">
        <v>244</v>
      </c>
      <c r="D19" s="11" t="s">
        <v>83</v>
      </c>
      <c r="E19" s="43">
        <v>1.5</v>
      </c>
      <c r="F19" s="67">
        <v>1.6</v>
      </c>
      <c r="G19" s="67">
        <v>1.7</v>
      </c>
      <c r="H19"/>
      <c r="I19"/>
      <c r="K19"/>
      <c r="L19"/>
      <c r="M19"/>
      <c r="N19"/>
      <c r="O19"/>
      <c r="P19"/>
      <c r="Q19"/>
    </row>
    <row r="20" spans="1:17" x14ac:dyDescent="0.3">
      <c r="A20" s="14"/>
      <c r="B20" s="15" t="s">
        <v>46</v>
      </c>
      <c r="C20" s="10">
        <v>244</v>
      </c>
      <c r="D20" s="8"/>
      <c r="E20" s="43">
        <f>SUM(E21:E25)</f>
        <v>106.42505</v>
      </c>
      <c r="F20" s="67">
        <f>F21+F22+F23+F24+F25</f>
        <v>140.98496</v>
      </c>
      <c r="G20" s="67">
        <f>G21+G22+G23+G24+G25+G26</f>
        <v>155.80896000000001</v>
      </c>
      <c r="J20" s="1"/>
    </row>
    <row r="21" spans="1:17" x14ac:dyDescent="0.3">
      <c r="A21" s="14"/>
      <c r="B21" s="64" t="s">
        <v>46</v>
      </c>
      <c r="C21" s="13"/>
      <c r="D21" s="8" t="s">
        <v>7</v>
      </c>
      <c r="E21" s="42">
        <v>20</v>
      </c>
      <c r="F21" s="34">
        <v>20</v>
      </c>
      <c r="G21" s="34">
        <v>13.148999999999999</v>
      </c>
      <c r="H21" t="s">
        <v>100</v>
      </c>
      <c r="I21" s="1"/>
    </row>
    <row r="22" spans="1:17" x14ac:dyDescent="0.3">
      <c r="A22" s="14"/>
      <c r="B22" s="64" t="s">
        <v>46</v>
      </c>
      <c r="C22" s="13"/>
      <c r="D22" s="8" t="s">
        <v>33</v>
      </c>
      <c r="E22" s="42"/>
      <c r="F22" s="34"/>
      <c r="G22" s="34"/>
      <c r="I22" s="31"/>
      <c r="L22" s="30"/>
      <c r="M22" s="30"/>
      <c r="N22" s="30"/>
      <c r="O22" s="30"/>
      <c r="P22" s="30"/>
      <c r="Q22" s="30"/>
    </row>
    <row r="23" spans="1:17" x14ac:dyDescent="0.3">
      <c r="A23" s="14"/>
      <c r="B23" s="64" t="s">
        <v>46</v>
      </c>
      <c r="C23" s="13"/>
      <c r="D23" s="8" t="s">
        <v>85</v>
      </c>
      <c r="E23" s="42">
        <v>49.398699999999998</v>
      </c>
      <c r="F23" s="42">
        <v>83.958609999999993</v>
      </c>
      <c r="G23" s="42">
        <v>55.633609999999997</v>
      </c>
      <c r="H23" s="49" t="s">
        <v>100</v>
      </c>
      <c r="I23" s="1"/>
    </row>
    <row r="24" spans="1:17" x14ac:dyDescent="0.3">
      <c r="A24" s="14"/>
      <c r="B24" s="64" t="s">
        <v>46</v>
      </c>
      <c r="C24" s="13"/>
      <c r="D24" s="8" t="s">
        <v>84</v>
      </c>
      <c r="E24" s="42">
        <v>36.685000000000002</v>
      </c>
      <c r="F24" s="42">
        <v>36.685000000000002</v>
      </c>
      <c r="G24" s="42">
        <v>36.685000000000002</v>
      </c>
      <c r="H24" s="49"/>
      <c r="I24" s="1"/>
      <c r="J24" s="1"/>
      <c r="K24" s="1"/>
    </row>
    <row r="25" spans="1:17" x14ac:dyDescent="0.3">
      <c r="A25" s="14"/>
      <c r="B25" s="64" t="s">
        <v>46</v>
      </c>
      <c r="C25" s="13"/>
      <c r="D25" s="8" t="s">
        <v>56</v>
      </c>
      <c r="E25" s="42">
        <v>0.34134999999999999</v>
      </c>
      <c r="F25" s="42">
        <v>0.34134999999999999</v>
      </c>
      <c r="G25" s="42">
        <v>0.34134999999999999</v>
      </c>
      <c r="I25" s="1"/>
      <c r="J25" s="12"/>
      <c r="K25" s="1"/>
    </row>
    <row r="26" spans="1:17" ht="13.95" customHeight="1" x14ac:dyDescent="0.3">
      <c r="A26" s="14"/>
      <c r="B26" s="15" t="s">
        <v>46</v>
      </c>
      <c r="C26" s="10">
        <v>244</v>
      </c>
      <c r="D26" s="8"/>
      <c r="E26" s="43">
        <f>SUM(E27:E39)</f>
        <v>34</v>
      </c>
      <c r="F26" s="43">
        <f>SUM(F27:F39)</f>
        <v>50</v>
      </c>
      <c r="G26" s="43">
        <f>SUM(G27:G39)</f>
        <v>50</v>
      </c>
    </row>
    <row r="27" spans="1:17" x14ac:dyDescent="0.3">
      <c r="A27" s="14"/>
      <c r="B27" s="14"/>
      <c r="C27" s="13"/>
      <c r="D27" s="8" t="s">
        <v>34</v>
      </c>
      <c r="E27" s="42">
        <v>4</v>
      </c>
      <c r="F27" s="42">
        <v>4</v>
      </c>
      <c r="G27" s="42">
        <v>4</v>
      </c>
    </row>
    <row r="28" spans="1:17" x14ac:dyDescent="0.3">
      <c r="A28" s="14"/>
      <c r="B28" s="14"/>
      <c r="C28" s="13"/>
      <c r="D28" s="8" t="s">
        <v>35</v>
      </c>
      <c r="E28" s="42"/>
      <c r="F28" s="42"/>
      <c r="G28" s="42"/>
      <c r="L28" s="1"/>
      <c r="M28" s="1"/>
      <c r="N28" s="1"/>
      <c r="O28" s="1"/>
      <c r="P28" s="1"/>
      <c r="Q28" s="1"/>
    </row>
    <row r="29" spans="1:17" x14ac:dyDescent="0.3">
      <c r="A29" s="14"/>
      <c r="B29" s="14"/>
      <c r="C29" s="13"/>
      <c r="D29" s="8" t="s">
        <v>57</v>
      </c>
      <c r="E29" s="42"/>
      <c r="F29" s="42"/>
      <c r="G29" s="42"/>
      <c r="L29" s="1"/>
      <c r="M29" s="1"/>
      <c r="N29" s="1"/>
      <c r="O29" s="1"/>
      <c r="P29" s="1"/>
      <c r="Q29" s="1"/>
    </row>
    <row r="30" spans="1:17" x14ac:dyDescent="0.3">
      <c r="A30" s="14"/>
      <c r="B30" s="14"/>
      <c r="C30" s="13"/>
      <c r="D30" s="8" t="s">
        <v>58</v>
      </c>
      <c r="E30" s="42"/>
      <c r="F30" s="42"/>
      <c r="G30" s="42"/>
      <c r="L30" s="1"/>
      <c r="M30" s="1"/>
      <c r="N30" s="1"/>
      <c r="O30" s="1"/>
      <c r="P30" s="1"/>
      <c r="Q30" s="1"/>
    </row>
    <row r="31" spans="1:17" x14ac:dyDescent="0.3">
      <c r="A31" s="14"/>
      <c r="B31" s="14"/>
      <c r="C31" s="13"/>
      <c r="D31" s="8" t="s">
        <v>8</v>
      </c>
      <c r="E31" s="42">
        <v>3</v>
      </c>
      <c r="F31" s="42">
        <v>3</v>
      </c>
      <c r="G31" s="42">
        <v>3</v>
      </c>
    </row>
    <row r="32" spans="1:17" x14ac:dyDescent="0.3">
      <c r="A32" s="14"/>
      <c r="B32" s="14"/>
      <c r="C32" s="13"/>
      <c r="D32" s="9" t="s">
        <v>9</v>
      </c>
      <c r="E32" s="42">
        <v>2</v>
      </c>
      <c r="F32" s="42">
        <v>2</v>
      </c>
      <c r="G32" s="42">
        <v>2</v>
      </c>
      <c r="I32" s="1"/>
      <c r="J32" s="1"/>
    </row>
    <row r="33" spans="1:18" ht="15" customHeight="1" x14ac:dyDescent="0.3">
      <c r="A33" s="14"/>
      <c r="B33" s="14"/>
      <c r="C33" s="13"/>
      <c r="D33" s="8" t="s">
        <v>30</v>
      </c>
      <c r="E33" s="42">
        <v>16</v>
      </c>
      <c r="F33" s="42">
        <v>32</v>
      </c>
      <c r="G33" s="42">
        <v>32</v>
      </c>
      <c r="H33" s="49" t="s">
        <v>99</v>
      </c>
      <c r="I33" s="1"/>
      <c r="J33" s="1"/>
    </row>
    <row r="34" spans="1:18" x14ac:dyDescent="0.3">
      <c r="A34" s="14"/>
      <c r="B34" s="14"/>
      <c r="C34" s="13"/>
      <c r="D34" s="9" t="s">
        <v>10</v>
      </c>
      <c r="E34" s="42">
        <v>9</v>
      </c>
      <c r="F34" s="42">
        <v>9</v>
      </c>
      <c r="G34" s="42">
        <v>9</v>
      </c>
      <c r="J34" s="1"/>
      <c r="K34" s="1"/>
    </row>
    <row r="35" spans="1:18" hidden="1" x14ac:dyDescent="0.3">
      <c r="A35" s="14"/>
      <c r="B35" s="14"/>
      <c r="C35" s="13"/>
      <c r="D35" s="8" t="s">
        <v>36</v>
      </c>
      <c r="E35" s="42"/>
      <c r="F35" s="42"/>
      <c r="G35" s="42"/>
      <c r="J35" s="1"/>
      <c r="K35" s="1"/>
    </row>
    <row r="36" spans="1:18" hidden="1" x14ac:dyDescent="0.3">
      <c r="A36" s="14"/>
      <c r="B36" s="14"/>
      <c r="C36" s="13"/>
      <c r="D36" s="8" t="s">
        <v>37</v>
      </c>
      <c r="E36" s="42"/>
      <c r="F36" s="42"/>
      <c r="G36" s="42"/>
      <c r="J36" s="1"/>
      <c r="K36" s="1"/>
      <c r="L36" s="1"/>
      <c r="M36" s="1"/>
      <c r="N36" s="1"/>
      <c r="O36" s="1"/>
      <c r="P36" s="1"/>
      <c r="Q36" s="1"/>
    </row>
    <row r="37" spans="1:18" hidden="1" x14ac:dyDescent="0.3">
      <c r="A37" s="14"/>
      <c r="B37" s="14"/>
      <c r="C37" s="13"/>
      <c r="D37" s="8" t="s">
        <v>38</v>
      </c>
      <c r="E37" s="42"/>
      <c r="F37" s="42"/>
      <c r="G37" s="42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idden="1" x14ac:dyDescent="0.3">
      <c r="A38" s="14"/>
      <c r="B38" s="14"/>
      <c r="C38" s="13"/>
      <c r="D38" s="8" t="s">
        <v>39</v>
      </c>
      <c r="E38" s="42"/>
      <c r="F38" s="42"/>
      <c r="G38" s="42"/>
      <c r="J38" s="1"/>
      <c r="K38" s="1"/>
    </row>
    <row r="39" spans="1:18" x14ac:dyDescent="0.3">
      <c r="A39" s="14"/>
      <c r="B39" s="14"/>
      <c r="C39" s="13"/>
      <c r="D39" s="8" t="s">
        <v>72</v>
      </c>
      <c r="E39" s="42"/>
      <c r="F39" s="42"/>
      <c r="G39" s="42"/>
      <c r="J39" s="1"/>
      <c r="K39" s="1"/>
    </row>
    <row r="40" spans="1:18" hidden="1" x14ac:dyDescent="0.3">
      <c r="A40" s="14"/>
      <c r="B40" s="15" t="s">
        <v>60</v>
      </c>
      <c r="C40" s="10">
        <v>244</v>
      </c>
      <c r="D40" s="11" t="s">
        <v>70</v>
      </c>
      <c r="E40" s="43"/>
      <c r="F40" s="34"/>
      <c r="G40" s="34"/>
      <c r="J40" s="1"/>
      <c r="K40" s="1"/>
    </row>
    <row r="41" spans="1:18" hidden="1" x14ac:dyDescent="0.3">
      <c r="A41" s="14"/>
      <c r="B41" s="15" t="s">
        <v>61</v>
      </c>
      <c r="C41" s="10">
        <v>244</v>
      </c>
      <c r="D41" s="11" t="s">
        <v>71</v>
      </c>
      <c r="E41" s="43"/>
      <c r="F41" s="34"/>
      <c r="G41" s="34"/>
      <c r="J41" s="1"/>
      <c r="K41" s="1"/>
    </row>
    <row r="42" spans="1:18" x14ac:dyDescent="0.3">
      <c r="A42" s="14"/>
      <c r="B42" s="15" t="s">
        <v>46</v>
      </c>
      <c r="C42" s="10">
        <v>852</v>
      </c>
      <c r="D42" s="11" t="s">
        <v>11</v>
      </c>
      <c r="E42" s="43">
        <v>4</v>
      </c>
      <c r="F42" s="34"/>
      <c r="G42" s="34"/>
      <c r="J42" s="1"/>
      <c r="K42" s="1"/>
    </row>
    <row r="43" spans="1:18" x14ac:dyDescent="0.3">
      <c r="A43" s="14"/>
      <c r="B43" s="15"/>
      <c r="C43" s="10"/>
      <c r="D43" s="11" t="s">
        <v>92</v>
      </c>
      <c r="E43" s="43">
        <v>8</v>
      </c>
      <c r="F43" s="67"/>
      <c r="G43" s="67"/>
      <c r="J43" s="1"/>
      <c r="K43" s="1"/>
      <c r="R43" s="30"/>
    </row>
    <row r="44" spans="1:18" s="1" customFormat="1" x14ac:dyDescent="0.3">
      <c r="A44" s="21" t="s">
        <v>12</v>
      </c>
      <c r="B44" s="21"/>
      <c r="C44" s="22"/>
      <c r="D44" s="26" t="s">
        <v>13</v>
      </c>
      <c r="E44" s="65">
        <f>E45+E46</f>
        <v>254.39675</v>
      </c>
      <c r="F44" s="63">
        <f>F45+F46</f>
        <v>9.8810000000000002</v>
      </c>
      <c r="G44" s="63">
        <f>G45+G46</f>
        <v>9.8810000000000002</v>
      </c>
      <c r="H44"/>
      <c r="I44"/>
      <c r="L44"/>
      <c r="M44"/>
      <c r="N44"/>
      <c r="O44"/>
      <c r="P44"/>
      <c r="Q44"/>
      <c r="R44"/>
    </row>
    <row r="45" spans="1:18" x14ac:dyDescent="0.3">
      <c r="A45" s="14"/>
      <c r="B45" s="14" t="s">
        <v>48</v>
      </c>
      <c r="C45" s="13">
        <v>540</v>
      </c>
      <c r="D45" s="8" t="s">
        <v>87</v>
      </c>
      <c r="E45" s="42">
        <v>244.51575</v>
      </c>
      <c r="F45" s="42">
        <v>0</v>
      </c>
      <c r="G45" s="42">
        <v>0</v>
      </c>
      <c r="I45" s="1"/>
      <c r="J45" s="1"/>
      <c r="K45" s="1"/>
    </row>
    <row r="46" spans="1:18" x14ac:dyDescent="0.3">
      <c r="A46" s="14"/>
      <c r="B46" s="14" t="s">
        <v>49</v>
      </c>
      <c r="C46" s="13">
        <v>540</v>
      </c>
      <c r="D46" s="8" t="s">
        <v>88</v>
      </c>
      <c r="E46" s="42">
        <v>9.8810000000000002</v>
      </c>
      <c r="F46" s="42">
        <v>9.8810000000000002</v>
      </c>
      <c r="G46" s="42">
        <v>9.8810000000000002</v>
      </c>
      <c r="I46" s="1"/>
      <c r="J46" s="1"/>
      <c r="K46" s="1"/>
      <c r="L46" s="1"/>
      <c r="M46" s="1"/>
      <c r="N46" s="1"/>
      <c r="O46" s="1"/>
      <c r="P46" s="1"/>
      <c r="Q46" s="1"/>
    </row>
    <row r="47" spans="1:18" x14ac:dyDescent="0.3">
      <c r="A47" s="21" t="s">
        <v>15</v>
      </c>
      <c r="B47" s="21" t="s">
        <v>50</v>
      </c>
      <c r="C47" s="22">
        <v>870</v>
      </c>
      <c r="D47" s="26" t="s">
        <v>14</v>
      </c>
      <c r="E47" s="65">
        <v>1</v>
      </c>
      <c r="F47" s="68">
        <v>1</v>
      </c>
      <c r="G47" s="68">
        <v>1</v>
      </c>
      <c r="I47" s="1"/>
      <c r="J47" s="1"/>
      <c r="K47" s="1"/>
      <c r="L47" s="1"/>
      <c r="M47" s="1"/>
      <c r="N47" s="1"/>
      <c r="O47" s="1"/>
      <c r="P47" s="1"/>
      <c r="Q47" s="1"/>
    </row>
    <row r="48" spans="1:18" x14ac:dyDescent="0.3">
      <c r="A48" s="15"/>
      <c r="B48" s="15"/>
      <c r="C48" s="10"/>
      <c r="D48" s="11"/>
      <c r="E48" s="43"/>
      <c r="F48" s="34"/>
      <c r="G48" s="34"/>
      <c r="I48" s="1"/>
      <c r="J48" s="1"/>
      <c r="K48" s="1"/>
      <c r="L48" s="1"/>
      <c r="M48" s="1"/>
      <c r="N48" s="1"/>
      <c r="O48" s="1"/>
      <c r="P48" s="1"/>
      <c r="Q48" s="1"/>
    </row>
    <row r="49" spans="1:16" s="1" customFormat="1" x14ac:dyDescent="0.3">
      <c r="A49" s="21" t="s">
        <v>62</v>
      </c>
      <c r="B49" s="21"/>
      <c r="C49" s="22"/>
      <c r="D49" s="26"/>
      <c r="E49" s="65">
        <f>E50+E53</f>
        <v>313.67011000000002</v>
      </c>
      <c r="F49" s="63">
        <f>F50</f>
        <v>368.63695000000001</v>
      </c>
      <c r="G49" s="63">
        <f>G50</f>
        <v>368.63695000000001</v>
      </c>
    </row>
    <row r="50" spans="1:16" s="30" customFormat="1" x14ac:dyDescent="0.3">
      <c r="A50" s="14"/>
      <c r="B50" s="15" t="s">
        <v>54</v>
      </c>
      <c r="C50" s="10"/>
      <c r="D50" s="11"/>
      <c r="E50" s="43">
        <f>E51+E52</f>
        <v>299.67011000000002</v>
      </c>
      <c r="F50" s="43">
        <f>F51+F52</f>
        <v>368.63695000000001</v>
      </c>
      <c r="G50" s="43">
        <f>G51+G52</f>
        <v>368.63695000000001</v>
      </c>
      <c r="H50" t="s">
        <v>99</v>
      </c>
      <c r="I50" s="1"/>
      <c r="J50" s="1"/>
      <c r="K50" s="1"/>
      <c r="L50" s="1"/>
      <c r="M50" s="1"/>
      <c r="N50" s="1"/>
      <c r="O50" s="1"/>
      <c r="P50" s="1"/>
    </row>
    <row r="51" spans="1:16" x14ac:dyDescent="0.3">
      <c r="A51" s="14"/>
      <c r="B51" s="15" t="s">
        <v>54</v>
      </c>
      <c r="C51" s="13">
        <v>111</v>
      </c>
      <c r="D51" s="8" t="s">
        <v>75</v>
      </c>
      <c r="E51" s="42">
        <v>230.16137000000001</v>
      </c>
      <c r="F51" s="42">
        <v>283.13130000000001</v>
      </c>
      <c r="G51" s="42">
        <v>283.13130000000001</v>
      </c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14"/>
      <c r="B52" s="15" t="s">
        <v>54</v>
      </c>
      <c r="C52" s="13">
        <v>119</v>
      </c>
      <c r="D52" s="8" t="s">
        <v>76</v>
      </c>
      <c r="E52" s="42">
        <v>69.508740000000003</v>
      </c>
      <c r="F52" s="42">
        <v>85.505650000000003</v>
      </c>
      <c r="G52" s="42">
        <v>85.505650000000003</v>
      </c>
      <c r="I52" s="1"/>
      <c r="J52" s="1"/>
      <c r="K52" s="1"/>
      <c r="L52" s="1"/>
      <c r="M52" s="1"/>
      <c r="N52" s="1"/>
      <c r="O52" s="1"/>
    </row>
    <row r="53" spans="1:16" x14ac:dyDescent="0.3">
      <c r="A53" s="14"/>
      <c r="B53" s="15" t="s">
        <v>50</v>
      </c>
      <c r="C53" s="10"/>
      <c r="D53" s="11" t="s">
        <v>73</v>
      </c>
      <c r="E53" s="43">
        <f>E54+E55</f>
        <v>14</v>
      </c>
      <c r="F53" s="34">
        <v>0</v>
      </c>
      <c r="G53" s="34">
        <v>0</v>
      </c>
      <c r="I53" s="1"/>
      <c r="J53" s="1"/>
      <c r="K53" s="1"/>
      <c r="L53" s="1"/>
      <c r="M53" s="1"/>
      <c r="N53" s="1"/>
      <c r="O53" s="1"/>
    </row>
    <row r="54" spans="1:16" x14ac:dyDescent="0.3">
      <c r="A54" s="14"/>
      <c r="B54" s="14" t="s">
        <v>50</v>
      </c>
      <c r="C54" s="13">
        <v>111</v>
      </c>
      <c r="D54" s="8" t="s">
        <v>75</v>
      </c>
      <c r="E54" s="42">
        <v>10.75268</v>
      </c>
      <c r="F54" s="34"/>
      <c r="G54" s="34"/>
      <c r="I54" s="1"/>
      <c r="J54" s="1"/>
      <c r="K54" s="1"/>
      <c r="L54" s="1"/>
      <c r="M54" s="1"/>
      <c r="N54" s="1"/>
      <c r="O54" s="1"/>
    </row>
    <row r="55" spans="1:16" x14ac:dyDescent="0.3">
      <c r="A55" s="14"/>
      <c r="B55" s="14" t="s">
        <v>50</v>
      </c>
      <c r="C55" s="13">
        <v>119</v>
      </c>
      <c r="D55" s="8" t="s">
        <v>76</v>
      </c>
      <c r="E55" s="42">
        <v>3.2473200000000002</v>
      </c>
      <c r="F55" s="34"/>
      <c r="G55" s="34"/>
      <c r="I55" s="1"/>
      <c r="J55" s="1"/>
      <c r="K55" s="1"/>
      <c r="L55" s="1"/>
      <c r="M55" s="1"/>
      <c r="N55" s="1"/>
      <c r="O55" s="1"/>
    </row>
    <row r="56" spans="1:16" s="1" customFormat="1" hidden="1" x14ac:dyDescent="0.3">
      <c r="A56" s="14"/>
      <c r="B56" s="15" t="s">
        <v>63</v>
      </c>
      <c r="C56" s="10">
        <v>244</v>
      </c>
      <c r="D56" s="11" t="s">
        <v>74</v>
      </c>
      <c r="E56" s="43"/>
      <c r="F56" s="34"/>
      <c r="G56" s="34"/>
      <c r="H56"/>
      <c r="P56"/>
    </row>
    <row r="57" spans="1:16" s="1" customFormat="1" x14ac:dyDescent="0.3">
      <c r="A57" s="21" t="s">
        <v>16</v>
      </c>
      <c r="B57" s="21"/>
      <c r="C57" s="22"/>
      <c r="D57" s="26" t="s">
        <v>89</v>
      </c>
      <c r="E57" s="65">
        <f>E58+E60+E59</f>
        <v>141.30000000000001</v>
      </c>
      <c r="F57" s="63">
        <f>F58+F59+F60</f>
        <v>142.80000000000001</v>
      </c>
      <c r="G57" s="63">
        <f>G58+G59+G60</f>
        <v>148.5</v>
      </c>
      <c r="H57"/>
    </row>
    <row r="58" spans="1:16" s="1" customFormat="1" x14ac:dyDescent="0.3">
      <c r="A58" s="14"/>
      <c r="B58" s="14" t="s">
        <v>51</v>
      </c>
      <c r="C58" s="13">
        <v>121</v>
      </c>
      <c r="D58" s="8" t="s">
        <v>19</v>
      </c>
      <c r="E58" s="42">
        <v>92.102400000000003</v>
      </c>
      <c r="F58" s="42">
        <v>92.102400000000003</v>
      </c>
      <c r="G58" s="42">
        <v>92.102400000000003</v>
      </c>
      <c r="H58"/>
    </row>
    <row r="59" spans="1:16" x14ac:dyDescent="0.3">
      <c r="A59" s="14"/>
      <c r="B59" s="14" t="s">
        <v>51</v>
      </c>
      <c r="C59" s="13">
        <v>129</v>
      </c>
      <c r="D59" s="8" t="s">
        <v>18</v>
      </c>
      <c r="E59" s="42">
        <v>27.814920000000001</v>
      </c>
      <c r="F59" s="42">
        <v>27.814920000000001</v>
      </c>
      <c r="G59" s="42">
        <v>27.814920000000001</v>
      </c>
      <c r="I59" s="1"/>
      <c r="J59" s="1"/>
      <c r="K59" s="1"/>
      <c r="L59" s="1"/>
      <c r="M59" s="1"/>
      <c r="N59" s="1"/>
      <c r="O59" s="1"/>
    </row>
    <row r="60" spans="1:16" x14ac:dyDescent="0.3">
      <c r="A60" s="14"/>
      <c r="B60" s="14" t="s">
        <v>51</v>
      </c>
      <c r="C60" s="13">
        <v>244</v>
      </c>
      <c r="D60" s="8" t="s">
        <v>8</v>
      </c>
      <c r="E60" s="42">
        <v>21.382680000000001</v>
      </c>
      <c r="F60" s="42">
        <v>22.882680000000001</v>
      </c>
      <c r="G60" s="34">
        <v>28.58268</v>
      </c>
      <c r="I60" s="1"/>
      <c r="J60" s="1"/>
      <c r="K60" s="1"/>
      <c r="L60" s="1"/>
      <c r="M60" s="1"/>
      <c r="N60" s="1"/>
      <c r="O60" s="1"/>
    </row>
    <row r="61" spans="1:16" x14ac:dyDescent="0.3">
      <c r="A61" s="14"/>
      <c r="B61" s="14"/>
      <c r="C61" s="13"/>
      <c r="D61" s="8"/>
      <c r="E61" s="42"/>
      <c r="F61" s="34"/>
      <c r="G61" s="34"/>
      <c r="I61" s="1"/>
      <c r="J61" s="1"/>
      <c r="K61" s="1"/>
      <c r="L61" s="1"/>
      <c r="M61" s="1"/>
      <c r="N61" s="1"/>
    </row>
    <row r="62" spans="1:16" hidden="1" x14ac:dyDescent="0.3">
      <c r="A62" s="23" t="s">
        <v>64</v>
      </c>
      <c r="B62" s="23" t="s">
        <v>50</v>
      </c>
      <c r="C62" s="24">
        <v>244</v>
      </c>
      <c r="D62" s="25" t="s">
        <v>77</v>
      </c>
      <c r="E62" s="69"/>
      <c r="F62" s="68"/>
      <c r="G62" s="68"/>
      <c r="I62" s="1"/>
      <c r="J62" s="1"/>
      <c r="K62" s="1"/>
      <c r="L62" s="1"/>
      <c r="M62" s="1"/>
      <c r="N62" s="1"/>
    </row>
    <row r="63" spans="1:16" x14ac:dyDescent="0.3">
      <c r="A63" s="21" t="s">
        <v>20</v>
      </c>
      <c r="B63" s="21"/>
      <c r="C63" s="22"/>
      <c r="D63" s="26" t="s">
        <v>21</v>
      </c>
      <c r="E63" s="65">
        <f>E64+E69</f>
        <v>22.5</v>
      </c>
      <c r="F63" s="68">
        <f>F64</f>
        <v>22.5</v>
      </c>
      <c r="G63" s="68">
        <f>G64</f>
        <v>22.5</v>
      </c>
      <c r="I63" s="1"/>
      <c r="J63" s="1"/>
      <c r="K63" s="1"/>
      <c r="L63" s="1"/>
      <c r="M63" s="1"/>
      <c r="N63" s="1"/>
    </row>
    <row r="64" spans="1:16" s="1" customFormat="1" ht="15.75" customHeight="1" x14ac:dyDescent="0.3">
      <c r="A64" s="15"/>
      <c r="B64" s="15" t="s">
        <v>50</v>
      </c>
      <c r="C64" s="32"/>
      <c r="D64" s="32"/>
      <c r="E64" s="70">
        <f>E65+E66+E67+E68</f>
        <v>22.5</v>
      </c>
      <c r="F64" s="34">
        <f>F65+F66</f>
        <v>22.5</v>
      </c>
      <c r="G64" s="34">
        <f>G65+G66</f>
        <v>22.5</v>
      </c>
      <c r="H64"/>
      <c r="O64"/>
    </row>
    <row r="65" spans="1:18" s="1" customFormat="1" ht="31.2" customHeight="1" x14ac:dyDescent="0.3">
      <c r="A65" s="14"/>
      <c r="B65" s="14" t="s">
        <v>50</v>
      </c>
      <c r="C65" s="10"/>
      <c r="D65" s="53" t="s">
        <v>93</v>
      </c>
      <c r="E65" s="71">
        <v>18</v>
      </c>
      <c r="F65" s="34">
        <v>18</v>
      </c>
      <c r="G65" s="34">
        <v>18</v>
      </c>
      <c r="H65"/>
      <c r="I65" s="31"/>
      <c r="J65" s="31"/>
      <c r="K65" s="31"/>
      <c r="L65" s="31"/>
      <c r="M65" s="31"/>
      <c r="N65" s="31"/>
      <c r="O65"/>
    </row>
    <row r="66" spans="1:18" x14ac:dyDescent="0.3">
      <c r="A66" s="14"/>
      <c r="B66" s="14" t="s">
        <v>50</v>
      </c>
      <c r="C66" s="13"/>
      <c r="D66" s="8" t="s">
        <v>7</v>
      </c>
      <c r="E66" s="42">
        <v>4.5</v>
      </c>
      <c r="F66" s="34">
        <v>4.5</v>
      </c>
      <c r="G66" s="34">
        <v>4.5</v>
      </c>
      <c r="J66" s="1"/>
      <c r="K66" s="1"/>
      <c r="L66" s="1"/>
      <c r="M66" s="1"/>
      <c r="N66" s="1"/>
      <c r="O66" s="1"/>
    </row>
    <row r="67" spans="1:18" hidden="1" x14ac:dyDescent="0.3">
      <c r="A67" s="14"/>
      <c r="B67" s="14" t="s">
        <v>50</v>
      </c>
      <c r="C67" s="13"/>
      <c r="D67" s="8" t="s">
        <v>94</v>
      </c>
      <c r="E67" s="72"/>
      <c r="F67" s="34"/>
      <c r="G67" s="34"/>
      <c r="L67" s="1"/>
      <c r="M67" s="1"/>
      <c r="N67" s="1"/>
      <c r="O67" s="1"/>
      <c r="P67" s="1"/>
      <c r="Q67" s="1"/>
      <c r="R67" s="1"/>
    </row>
    <row r="68" spans="1:18" hidden="1" x14ac:dyDescent="0.3">
      <c r="A68" s="14"/>
      <c r="B68" s="14" t="s">
        <v>50</v>
      </c>
      <c r="C68" s="13"/>
      <c r="D68" s="8" t="s">
        <v>59</v>
      </c>
      <c r="E68" s="42"/>
      <c r="F68" s="34"/>
      <c r="G68" s="34"/>
      <c r="L68" s="1"/>
      <c r="M68" s="1"/>
      <c r="N68" s="1"/>
      <c r="O68" s="1"/>
      <c r="P68" s="1"/>
      <c r="Q68" s="1"/>
      <c r="R68" s="1"/>
    </row>
    <row r="69" spans="1:18" hidden="1" x14ac:dyDescent="0.3">
      <c r="A69" s="14"/>
      <c r="B69" s="15" t="s">
        <v>65</v>
      </c>
      <c r="C69" s="10">
        <v>244</v>
      </c>
      <c r="D69" s="11" t="s">
        <v>78</v>
      </c>
      <c r="E69" s="43"/>
      <c r="F69" s="34"/>
      <c r="G69" s="34"/>
      <c r="I69" s="1"/>
      <c r="R69" s="1"/>
    </row>
    <row r="70" spans="1:18" hidden="1" x14ac:dyDescent="0.3">
      <c r="A70" s="21" t="s">
        <v>28</v>
      </c>
      <c r="B70" s="21" t="s">
        <v>52</v>
      </c>
      <c r="C70" s="22"/>
      <c r="D70" s="26" t="s">
        <v>29</v>
      </c>
      <c r="E70" s="65">
        <v>0</v>
      </c>
      <c r="F70" s="68"/>
      <c r="G70" s="68"/>
      <c r="R70" s="1"/>
    </row>
    <row r="71" spans="1:18" x14ac:dyDescent="0.3">
      <c r="A71" s="14"/>
      <c r="B71" s="14"/>
      <c r="C71" s="13"/>
      <c r="D71" s="8"/>
      <c r="E71" s="42"/>
      <c r="F71" s="34"/>
      <c r="G71" s="34"/>
      <c r="R71" s="1"/>
    </row>
    <row r="72" spans="1:18" x14ac:dyDescent="0.3">
      <c r="A72" s="21" t="s">
        <v>31</v>
      </c>
      <c r="B72" s="21" t="s">
        <v>50</v>
      </c>
      <c r="C72" s="22">
        <v>244</v>
      </c>
      <c r="D72" s="26" t="s">
        <v>32</v>
      </c>
      <c r="E72" s="65"/>
      <c r="F72" s="68"/>
      <c r="G72" s="68"/>
      <c r="R72" s="1"/>
    </row>
    <row r="73" spans="1:18" x14ac:dyDescent="0.3">
      <c r="A73" s="15"/>
      <c r="B73" s="15"/>
      <c r="C73" s="10"/>
      <c r="D73" s="11"/>
      <c r="E73" s="71"/>
      <c r="F73" s="34"/>
      <c r="G73" s="34"/>
      <c r="R73" s="1"/>
    </row>
    <row r="74" spans="1:18" s="1" customFormat="1" x14ac:dyDescent="0.3">
      <c r="A74" s="21" t="s">
        <v>22</v>
      </c>
      <c r="B74" s="21"/>
      <c r="C74" s="22"/>
      <c r="D74" s="26" t="s">
        <v>21</v>
      </c>
      <c r="E74" s="65">
        <f>E75+E76+E77</f>
        <v>78.3</v>
      </c>
      <c r="F74" s="68">
        <f>F75+F76+F77</f>
        <v>42.3</v>
      </c>
      <c r="G74" s="68">
        <f>G75+G76+G77</f>
        <v>42.3</v>
      </c>
      <c r="H74"/>
      <c r="I74"/>
      <c r="J74"/>
      <c r="K74" s="12"/>
    </row>
    <row r="75" spans="1:18" s="1" customFormat="1" x14ac:dyDescent="0.3">
      <c r="A75" s="15"/>
      <c r="B75" s="15" t="s">
        <v>66</v>
      </c>
      <c r="C75" s="10">
        <v>244</v>
      </c>
      <c r="D75" s="11" t="s">
        <v>40</v>
      </c>
      <c r="E75" s="71"/>
      <c r="F75" s="34"/>
      <c r="G75" s="34"/>
      <c r="H75"/>
      <c r="I75"/>
      <c r="J75"/>
      <c r="K75"/>
      <c r="L75"/>
      <c r="M75"/>
      <c r="N75"/>
      <c r="O75"/>
      <c r="P75"/>
      <c r="Q75"/>
    </row>
    <row r="76" spans="1:18" s="1" customFormat="1" x14ac:dyDescent="0.3">
      <c r="A76" s="15"/>
      <c r="B76" s="15" t="s">
        <v>53</v>
      </c>
      <c r="C76" s="10">
        <v>244</v>
      </c>
      <c r="D76" s="11" t="s">
        <v>79</v>
      </c>
      <c r="E76" s="71">
        <v>36</v>
      </c>
      <c r="F76" s="34"/>
      <c r="G76" s="34"/>
      <c r="H76"/>
      <c r="I76"/>
      <c r="J76"/>
      <c r="K76"/>
      <c r="L76"/>
      <c r="M76"/>
      <c r="N76"/>
      <c r="O76"/>
      <c r="P76"/>
      <c r="Q76"/>
    </row>
    <row r="77" spans="1:18" s="1" customFormat="1" x14ac:dyDescent="0.3">
      <c r="A77" s="15"/>
      <c r="B77" s="15" t="s">
        <v>50</v>
      </c>
      <c r="C77" s="10">
        <v>244</v>
      </c>
      <c r="D77" s="11" t="s">
        <v>41</v>
      </c>
      <c r="E77" s="71">
        <v>42.3</v>
      </c>
      <c r="F77" s="34">
        <v>42.3</v>
      </c>
      <c r="G77" s="34">
        <v>42.3</v>
      </c>
      <c r="H77"/>
      <c r="I77"/>
      <c r="J77"/>
      <c r="K77"/>
      <c r="L77"/>
      <c r="M77"/>
      <c r="N77"/>
      <c r="O77"/>
      <c r="P77"/>
      <c r="Q77"/>
    </row>
    <row r="78" spans="1:18" s="1" customFormat="1" x14ac:dyDescent="0.3">
      <c r="A78" s="15"/>
      <c r="B78" s="15"/>
      <c r="C78" s="10"/>
      <c r="D78" s="11"/>
      <c r="E78" s="43"/>
      <c r="F78" s="34"/>
      <c r="G78" s="34"/>
      <c r="H78"/>
      <c r="I78"/>
      <c r="J78"/>
      <c r="K78"/>
      <c r="L78"/>
      <c r="M78"/>
      <c r="N78"/>
      <c r="O78"/>
      <c r="P78"/>
      <c r="Q78"/>
    </row>
    <row r="79" spans="1:18" s="1" customFormat="1" x14ac:dyDescent="0.3">
      <c r="A79" s="21" t="s">
        <v>23</v>
      </c>
      <c r="B79" s="21"/>
      <c r="C79" s="22"/>
      <c r="D79" s="26"/>
      <c r="E79" s="65">
        <f>E80+E81+E82+E83+E84+E85</f>
        <v>0.1</v>
      </c>
      <c r="F79" s="68">
        <f>F85+F84+F83+F82+F81+F80</f>
        <v>0.1</v>
      </c>
      <c r="G79" s="68">
        <f>G85+G84+G83+G82+G81+G80</f>
        <v>0.1</v>
      </c>
      <c r="H79"/>
      <c r="I79"/>
      <c r="J79" s="12"/>
      <c r="K79"/>
      <c r="L79"/>
      <c r="M79"/>
      <c r="N79"/>
      <c r="O79"/>
      <c r="P79"/>
      <c r="Q79"/>
    </row>
    <row r="80" spans="1:18" s="1" customFormat="1" hidden="1" x14ac:dyDescent="0.3">
      <c r="A80" s="15"/>
      <c r="B80" s="15" t="s">
        <v>67</v>
      </c>
      <c r="C80" s="10">
        <v>244</v>
      </c>
      <c r="D80" s="11" t="s">
        <v>80</v>
      </c>
      <c r="E80" s="43"/>
      <c r="F80" s="34"/>
      <c r="G80" s="34"/>
      <c r="H80"/>
      <c r="I80"/>
      <c r="J80"/>
      <c r="K80"/>
      <c r="L80"/>
      <c r="M80"/>
      <c r="N80"/>
      <c r="O80"/>
      <c r="P80"/>
      <c r="Q80"/>
    </row>
    <row r="81" spans="1:18" s="1" customFormat="1" hidden="1" x14ac:dyDescent="0.3">
      <c r="A81" s="15"/>
      <c r="B81" s="15" t="s">
        <v>66</v>
      </c>
      <c r="C81" s="10">
        <v>244</v>
      </c>
      <c r="D81" s="11" t="s">
        <v>40</v>
      </c>
      <c r="E81" s="43"/>
      <c r="F81" s="34"/>
      <c r="G81" s="34"/>
      <c r="H81"/>
      <c r="I81"/>
      <c r="J81"/>
      <c r="K81"/>
      <c r="L81"/>
      <c r="M81"/>
      <c r="N81"/>
      <c r="O81"/>
      <c r="P81"/>
      <c r="Q81"/>
    </row>
    <row r="82" spans="1:18" s="1" customFormat="1" hidden="1" x14ac:dyDescent="0.3">
      <c r="A82" s="15"/>
      <c r="B82" s="15" t="s">
        <v>54</v>
      </c>
      <c r="C82" s="10">
        <v>244</v>
      </c>
      <c r="D82" s="11" t="s">
        <v>96</v>
      </c>
      <c r="E82" s="43"/>
      <c r="F82" s="34"/>
      <c r="G82" s="34"/>
      <c r="H82"/>
      <c r="I82"/>
      <c r="J82"/>
      <c r="K82"/>
      <c r="L82"/>
      <c r="M82"/>
      <c r="N82"/>
      <c r="O82"/>
      <c r="P82"/>
      <c r="Q82"/>
    </row>
    <row r="83" spans="1:18" s="1" customFormat="1" hidden="1" x14ac:dyDescent="0.3">
      <c r="A83" s="15"/>
      <c r="B83" s="15" t="s">
        <v>68</v>
      </c>
      <c r="C83" s="10">
        <v>244</v>
      </c>
      <c r="D83" s="11" t="s">
        <v>81</v>
      </c>
      <c r="E83" s="43"/>
      <c r="F83" s="34"/>
      <c r="G83" s="34"/>
      <c r="H83"/>
      <c r="I83"/>
      <c r="J83"/>
      <c r="K83"/>
      <c r="L83"/>
      <c r="M83"/>
      <c r="N83"/>
      <c r="O83"/>
      <c r="P83"/>
      <c r="Q83"/>
    </row>
    <row r="84" spans="1:18" s="1" customFormat="1" hidden="1" x14ac:dyDescent="0.3">
      <c r="A84" s="15"/>
      <c r="B84" s="15" t="s">
        <v>61</v>
      </c>
      <c r="C84" s="10">
        <v>244</v>
      </c>
      <c r="D84" s="11" t="s">
        <v>71</v>
      </c>
      <c r="E84" s="43"/>
      <c r="F84" s="34"/>
      <c r="G84" s="34"/>
      <c r="H84"/>
      <c r="I84"/>
      <c r="J84"/>
      <c r="K84"/>
      <c r="L84"/>
      <c r="M84"/>
      <c r="N84"/>
      <c r="O84"/>
      <c r="P84"/>
      <c r="Q84"/>
    </row>
    <row r="85" spans="1:18" s="1" customFormat="1" x14ac:dyDescent="0.3">
      <c r="A85" s="15"/>
      <c r="B85" s="15" t="s">
        <v>69</v>
      </c>
      <c r="C85" s="10">
        <v>540</v>
      </c>
      <c r="D85" s="11" t="s">
        <v>90</v>
      </c>
      <c r="E85" s="43">
        <v>0.1</v>
      </c>
      <c r="F85" s="34">
        <v>0.1</v>
      </c>
      <c r="G85" s="34">
        <v>0.1</v>
      </c>
      <c r="H85"/>
      <c r="I85"/>
      <c r="J85"/>
      <c r="K85"/>
      <c r="L85"/>
      <c r="M85"/>
      <c r="N85"/>
      <c r="O85"/>
      <c r="P85"/>
      <c r="Q85"/>
    </row>
    <row r="86" spans="1:18" s="1" customFormat="1" x14ac:dyDescent="0.3">
      <c r="A86" s="21" t="s">
        <v>24</v>
      </c>
      <c r="B86" s="21"/>
      <c r="C86" s="22">
        <v>244</v>
      </c>
      <c r="D86" s="26" t="s">
        <v>21</v>
      </c>
      <c r="E86" s="65">
        <f>E87+E90</f>
        <v>437.31826999999998</v>
      </c>
      <c r="F86" s="63">
        <f>F87+F90</f>
        <v>437.31826999999998</v>
      </c>
      <c r="G86" s="63">
        <f>G87+G90</f>
        <v>437.31826999999998</v>
      </c>
      <c r="H86"/>
      <c r="I86"/>
      <c r="J86"/>
      <c r="K86"/>
      <c r="L86"/>
      <c r="M86"/>
      <c r="N86"/>
      <c r="O86"/>
      <c r="P86"/>
      <c r="Q86"/>
      <c r="R86" s="31"/>
    </row>
    <row r="87" spans="1:18" s="1" customFormat="1" x14ac:dyDescent="0.3">
      <c r="A87" s="15"/>
      <c r="B87" s="15" t="s">
        <v>54</v>
      </c>
      <c r="C87" s="10"/>
      <c r="D87" s="11"/>
      <c r="E87" s="43">
        <f>E88+E89</f>
        <v>44.818269999999998</v>
      </c>
      <c r="F87" s="43">
        <f>F88+F89</f>
        <v>44.818269999999998</v>
      </c>
      <c r="G87" s="43">
        <f>G88+G89</f>
        <v>44.818269999999998</v>
      </c>
      <c r="H87"/>
      <c r="I87"/>
      <c r="J87"/>
      <c r="K87"/>
      <c r="L87"/>
      <c r="M87"/>
      <c r="N87"/>
      <c r="O87"/>
      <c r="P87"/>
      <c r="Q87"/>
    </row>
    <row r="88" spans="1:18" s="1" customFormat="1" ht="15.75" customHeight="1" x14ac:dyDescent="0.3">
      <c r="A88" s="14"/>
      <c r="B88" s="14" t="s">
        <v>54</v>
      </c>
      <c r="C88" s="13"/>
      <c r="D88" s="8" t="s">
        <v>25</v>
      </c>
      <c r="E88" s="42">
        <v>35.228000000000002</v>
      </c>
      <c r="F88" s="42">
        <v>35.228000000000002</v>
      </c>
      <c r="G88" s="42">
        <v>35.228000000000002</v>
      </c>
      <c r="H88" t="s">
        <v>99</v>
      </c>
      <c r="I88"/>
      <c r="J88"/>
      <c r="K88"/>
      <c r="L88"/>
      <c r="M88"/>
      <c r="N88"/>
      <c r="O88"/>
      <c r="P88"/>
      <c r="Q88"/>
    </row>
    <row r="89" spans="1:18" s="1" customFormat="1" ht="15.75" customHeight="1" x14ac:dyDescent="0.3">
      <c r="A89" s="14"/>
      <c r="B89" s="14" t="s">
        <v>54</v>
      </c>
      <c r="C89" s="13"/>
      <c r="D89" s="8" t="s">
        <v>82</v>
      </c>
      <c r="E89" s="42">
        <v>9.5902700000000003</v>
      </c>
      <c r="F89" s="42">
        <v>9.5902700000000003</v>
      </c>
      <c r="G89" s="42">
        <v>9.5902700000000003</v>
      </c>
      <c r="H89" t="s">
        <v>99</v>
      </c>
      <c r="I89"/>
      <c r="J89"/>
      <c r="K89"/>
      <c r="L89"/>
      <c r="M89"/>
      <c r="N89"/>
      <c r="O89"/>
      <c r="P89"/>
      <c r="Q89"/>
    </row>
    <row r="90" spans="1:18" s="1" customFormat="1" ht="15.75" customHeight="1" x14ac:dyDescent="0.3">
      <c r="A90" s="14"/>
      <c r="B90" s="15" t="s">
        <v>55</v>
      </c>
      <c r="C90" s="10">
        <v>540</v>
      </c>
      <c r="D90" s="11" t="s">
        <v>26</v>
      </c>
      <c r="E90" s="42">
        <v>392.5</v>
      </c>
      <c r="F90" s="42">
        <v>392.5</v>
      </c>
      <c r="G90" s="42">
        <v>392.5</v>
      </c>
      <c r="H90"/>
      <c r="I90"/>
      <c r="J90"/>
      <c r="K90"/>
      <c r="L90"/>
      <c r="M90"/>
      <c r="N90"/>
      <c r="O90"/>
      <c r="P90"/>
      <c r="Q90"/>
      <c r="R90"/>
    </row>
    <row r="91" spans="1:18" s="1" customFormat="1" ht="15.75" hidden="1" customHeight="1" x14ac:dyDescent="0.3">
      <c r="A91" s="14"/>
      <c r="B91" s="15" t="s">
        <v>66</v>
      </c>
      <c r="C91" s="10">
        <v>244</v>
      </c>
      <c r="D91" s="11" t="s">
        <v>40</v>
      </c>
      <c r="E91" s="43"/>
      <c r="F91" s="34"/>
      <c r="G91" s="34"/>
      <c r="H91"/>
      <c r="I91"/>
      <c r="J91"/>
      <c r="K91"/>
      <c r="L91"/>
      <c r="M91"/>
      <c r="N91"/>
      <c r="O91"/>
      <c r="P91"/>
      <c r="Q91"/>
      <c r="R91"/>
    </row>
    <row r="92" spans="1:18" s="1" customFormat="1" ht="15.75" customHeight="1" x14ac:dyDescent="0.3">
      <c r="A92" s="23" t="s">
        <v>27</v>
      </c>
      <c r="B92" s="23"/>
      <c r="C92" s="24"/>
      <c r="D92" s="25"/>
      <c r="E92" s="69">
        <f>E93</f>
        <v>105.28982000000001</v>
      </c>
      <c r="F92" s="68">
        <f>F93</f>
        <v>105.28982000000001</v>
      </c>
      <c r="G92" s="68">
        <f>G93</f>
        <v>105.28982000000001</v>
      </c>
      <c r="H92"/>
      <c r="I92"/>
      <c r="J92"/>
      <c r="K92"/>
      <c r="L92"/>
      <c r="M92"/>
      <c r="N92"/>
      <c r="O92"/>
      <c r="P92"/>
      <c r="Q92"/>
      <c r="R92"/>
    </row>
    <row r="93" spans="1:18" s="31" customFormat="1" ht="15.75" customHeight="1" x14ac:dyDescent="0.3">
      <c r="A93" s="14"/>
      <c r="B93" s="15" t="s">
        <v>54</v>
      </c>
      <c r="C93" s="13"/>
      <c r="D93" s="8"/>
      <c r="E93" s="42">
        <f>E94+E95</f>
        <v>105.28982000000001</v>
      </c>
      <c r="F93" s="42">
        <f>F94+F95</f>
        <v>105.28982000000001</v>
      </c>
      <c r="G93" s="42">
        <f>G94+G95</f>
        <v>105.28982000000001</v>
      </c>
      <c r="H93" s="30" t="s">
        <v>99</v>
      </c>
      <c r="I93"/>
      <c r="J93"/>
      <c r="K93"/>
      <c r="L93"/>
      <c r="M93"/>
      <c r="N93"/>
      <c r="O93"/>
      <c r="P93"/>
      <c r="Q93"/>
      <c r="R93"/>
    </row>
    <row r="94" spans="1:18" s="1" customFormat="1" ht="15.75" customHeight="1" x14ac:dyDescent="0.3">
      <c r="A94" s="15"/>
      <c r="B94" s="14" t="s">
        <v>54</v>
      </c>
      <c r="C94" s="13">
        <v>111</v>
      </c>
      <c r="D94" s="8" t="s">
        <v>75</v>
      </c>
      <c r="E94" s="42">
        <v>80.867760000000004</v>
      </c>
      <c r="F94" s="42">
        <v>80.867760000000004</v>
      </c>
      <c r="G94" s="42">
        <v>80.867760000000004</v>
      </c>
      <c r="H94"/>
      <c r="I94" s="44"/>
      <c r="J94"/>
      <c r="K94"/>
      <c r="L94"/>
      <c r="M94"/>
      <c r="N94"/>
      <c r="O94"/>
      <c r="P94"/>
      <c r="Q94"/>
      <c r="R94"/>
    </row>
    <row r="95" spans="1:18" s="1" customFormat="1" ht="15.75" customHeight="1" x14ac:dyDescent="0.3">
      <c r="A95" s="14"/>
      <c r="B95" s="16" t="s">
        <v>54</v>
      </c>
      <c r="C95" s="17">
        <v>119</v>
      </c>
      <c r="D95" s="8" t="s">
        <v>76</v>
      </c>
      <c r="E95" s="42">
        <v>24.422059999999998</v>
      </c>
      <c r="F95" s="42">
        <v>24.422059999999998</v>
      </c>
      <c r="G95" s="42">
        <v>24.422059999999998</v>
      </c>
      <c r="H95"/>
      <c r="I95"/>
      <c r="J95"/>
      <c r="K95"/>
      <c r="L95"/>
      <c r="M95"/>
      <c r="N95"/>
      <c r="O95"/>
      <c r="P95"/>
      <c r="Q95"/>
    </row>
    <row r="96" spans="1:18" s="1" customFormat="1" x14ac:dyDescent="0.3">
      <c r="A96" s="28"/>
      <c r="B96" s="5"/>
      <c r="C96" s="4"/>
      <c r="D96" s="6" t="s">
        <v>6</v>
      </c>
      <c r="E96" s="34">
        <f>E92+E86+E79+E74+E72+E70+E63+E57+E49+E47+E44+E6+E3</f>
        <v>2482.1</v>
      </c>
      <c r="F96" s="34">
        <f>F92+F86+F79+F74+F72+F70+F63+F62+F57+F49+F47+F44+F6+F3</f>
        <v>2372.7600000000002</v>
      </c>
      <c r="G96" s="34">
        <f>G92+G86+G79+G74+G72+G70+G63+G57+G49+G47+G44+G6+G3</f>
        <v>2317.335</v>
      </c>
      <c r="H96"/>
      <c r="I96" s="12"/>
      <c r="J96"/>
      <c r="K96"/>
      <c r="L96"/>
      <c r="M96"/>
      <c r="N96"/>
      <c r="O96"/>
      <c r="P96"/>
      <c r="Q96"/>
      <c r="R96"/>
    </row>
    <row r="97" spans="1:18" x14ac:dyDescent="0.3">
      <c r="A97" s="29"/>
      <c r="D97" s="7" t="s">
        <v>91</v>
      </c>
      <c r="F97" s="41">
        <v>2.5000000000000001E-2</v>
      </c>
      <c r="G97" s="40">
        <v>0.05</v>
      </c>
    </row>
    <row r="98" spans="1:18" x14ac:dyDescent="0.3">
      <c r="F98" s="52">
        <f>F99*2.5%</f>
        <v>60.840000000000011</v>
      </c>
      <c r="G98" s="52">
        <f>G99*5%</f>
        <v>121.96499999999999</v>
      </c>
    </row>
    <row r="99" spans="1:18" x14ac:dyDescent="0.3">
      <c r="D99" s="55" t="s">
        <v>97</v>
      </c>
      <c r="E99" s="3">
        <f>E100+E101</f>
        <v>2482.1000000000004</v>
      </c>
      <c r="F99" s="3">
        <f>F100+F101</f>
        <v>2433.6000000000004</v>
      </c>
      <c r="G99" s="3">
        <f>G100+G101</f>
        <v>2439.2999999999997</v>
      </c>
    </row>
    <row r="100" spans="1:18" x14ac:dyDescent="0.3">
      <c r="D100" s="51" t="s">
        <v>95</v>
      </c>
      <c r="E100" s="2">
        <f>2132.3+12.8</f>
        <v>2145.1000000000004</v>
      </c>
      <c r="F100" s="2">
        <f>2069.8+10.8</f>
        <v>2080.6000000000004</v>
      </c>
      <c r="G100" s="2">
        <f>1920.6+148.5</f>
        <v>2069.1</v>
      </c>
    </row>
    <row r="101" spans="1:18" x14ac:dyDescent="0.3">
      <c r="D101" s="51" t="s">
        <v>98</v>
      </c>
      <c r="E101" s="2">
        <v>337</v>
      </c>
      <c r="F101" s="2">
        <v>353</v>
      </c>
      <c r="G101" s="2">
        <v>370.2</v>
      </c>
      <c r="H101" s="12"/>
    </row>
    <row r="102" spans="1:18" s="1" customFormat="1" x14ac:dyDescent="0.3">
      <c r="A102" s="5"/>
      <c r="B102" s="5"/>
      <c r="C102" s="4"/>
      <c r="D102" s="7"/>
      <c r="E102" s="52">
        <f>E99-E96</f>
        <v>0</v>
      </c>
      <c r="F102" s="52">
        <f>F99-F98</f>
        <v>2372.7600000000002</v>
      </c>
      <c r="G102" s="52">
        <f>G99-G98</f>
        <v>2317.3349999999996</v>
      </c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3">
      <c r="F103" s="52">
        <f>F102-F96</f>
        <v>0</v>
      </c>
      <c r="G103" s="52">
        <f>G102-G96</f>
        <v>0</v>
      </c>
    </row>
    <row r="105" spans="1:18" hidden="1" x14ac:dyDescent="0.3"/>
    <row r="106" spans="1:18" hidden="1" x14ac:dyDescent="0.3"/>
    <row r="107" spans="1:18" hidden="1" x14ac:dyDescent="0.3"/>
    <row r="108" spans="1:18" hidden="1" x14ac:dyDescent="0.3"/>
    <row r="109" spans="1:18" ht="13.5" hidden="1" customHeight="1" x14ac:dyDescent="0.3"/>
    <row r="110" spans="1:18" ht="14.25" hidden="1" customHeight="1" x14ac:dyDescent="0.3"/>
    <row r="111" spans="1:18" ht="13.5" hidden="1" customHeight="1" x14ac:dyDescent="0.3"/>
    <row r="112" spans="1:18" hidden="1" x14ac:dyDescent="0.3"/>
    <row r="113" hidden="1" x14ac:dyDescent="0.3"/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3"/>
  <sheetViews>
    <sheetView topLeftCell="A13" workbookViewId="0">
      <selection activeCell="I31" sqref="I31"/>
    </sheetView>
  </sheetViews>
  <sheetFormatPr defaultRowHeight="14.4" x14ac:dyDescent="0.3"/>
  <cols>
    <col min="1" max="1" width="9.109375" style="5"/>
    <col min="2" max="2" width="19.6640625" style="5" customWidth="1"/>
    <col min="3" max="3" width="9.109375" style="4"/>
    <col min="4" max="4" width="38" style="7" customWidth="1"/>
    <col min="5" max="5" width="14.88671875" style="4" customWidth="1"/>
    <col min="6" max="6" width="11.33203125" style="4" customWidth="1"/>
    <col min="7" max="7" width="11.88671875" style="4" customWidth="1"/>
    <col min="8" max="8" width="10.44140625" bestFit="1" customWidth="1"/>
    <col min="9" max="9" width="13.44140625" customWidth="1"/>
    <col min="11" max="11" width="10.5546875" bestFit="1" customWidth="1"/>
    <col min="12" max="12" width="9.44140625" bestFit="1" customWidth="1"/>
    <col min="13" max="14" width="9.5546875" bestFit="1" customWidth="1"/>
    <col min="15" max="15" width="11.77734375" customWidth="1"/>
  </cols>
  <sheetData>
    <row r="1" spans="1:17" x14ac:dyDescent="0.3">
      <c r="D1" s="7" t="s">
        <v>86</v>
      </c>
    </row>
    <row r="2" spans="1:17" x14ac:dyDescent="0.3">
      <c r="A2" s="14" t="s">
        <v>0</v>
      </c>
      <c r="B2" s="14" t="s">
        <v>44</v>
      </c>
      <c r="C2" s="13" t="s">
        <v>1</v>
      </c>
      <c r="D2" s="8" t="s">
        <v>2</v>
      </c>
      <c r="E2" s="13">
        <v>2021</v>
      </c>
      <c r="F2" s="2">
        <v>2022</v>
      </c>
      <c r="G2" s="2">
        <v>2023</v>
      </c>
      <c r="L2" s="48"/>
      <c r="M2" s="12"/>
      <c r="N2" s="12"/>
    </row>
    <row r="3" spans="1:17" s="1" customFormat="1" x14ac:dyDescent="0.3">
      <c r="A3" s="21" t="s">
        <v>3</v>
      </c>
      <c r="B3" s="21"/>
      <c r="C3" s="22">
        <v>120</v>
      </c>
      <c r="D3" s="22" t="s">
        <v>4</v>
      </c>
      <c r="E3" s="38">
        <f>E4+E5</f>
        <v>630.33582000000001</v>
      </c>
      <c r="F3" s="38">
        <f>F4+F5</f>
        <v>630.33582000000001</v>
      </c>
      <c r="G3" s="38">
        <f>G4+G5</f>
        <v>630.33582000000001</v>
      </c>
      <c r="H3"/>
      <c r="I3"/>
      <c r="J3"/>
      <c r="K3"/>
      <c r="L3" s="48"/>
      <c r="M3" s="12"/>
      <c r="N3"/>
      <c r="O3" s="12"/>
      <c r="P3"/>
      <c r="Q3"/>
    </row>
    <row r="4" spans="1:17" x14ac:dyDescent="0.3">
      <c r="A4" s="14"/>
      <c r="B4" s="14" t="s">
        <v>45</v>
      </c>
      <c r="C4" s="13">
        <v>121</v>
      </c>
      <c r="D4" s="8" t="s">
        <v>17</v>
      </c>
      <c r="E4" s="13">
        <v>484.12889999999999</v>
      </c>
      <c r="F4" s="13">
        <v>484.12889999999999</v>
      </c>
      <c r="G4" s="13">
        <v>484.12889999999999</v>
      </c>
      <c r="I4" s="44"/>
      <c r="K4" s="1"/>
    </row>
    <row r="5" spans="1:17" x14ac:dyDescent="0.3">
      <c r="A5" s="14"/>
      <c r="B5" s="14" t="s">
        <v>45</v>
      </c>
      <c r="C5" s="13">
        <v>129</v>
      </c>
      <c r="D5" s="8" t="s">
        <v>18</v>
      </c>
      <c r="E5" s="13">
        <v>146.20692</v>
      </c>
      <c r="F5" s="13">
        <v>146.20692</v>
      </c>
      <c r="G5" s="13">
        <v>146.20692</v>
      </c>
      <c r="H5" s="1"/>
      <c r="M5" s="1"/>
    </row>
    <row r="6" spans="1:17" s="1" customFormat="1" x14ac:dyDescent="0.3">
      <c r="A6" s="21" t="s">
        <v>5</v>
      </c>
      <c r="B6" s="21"/>
      <c r="C6" s="22"/>
      <c r="D6" s="22" t="s">
        <v>6</v>
      </c>
      <c r="E6" s="47">
        <f>E13+E19+E20+E26+E40+E41+E42+E43+E16</f>
        <v>497.88923</v>
      </c>
      <c r="F6" s="63">
        <f>F13+F16+F19+F20+F26+F40+F41+F42+F43</f>
        <v>612.86814000000004</v>
      </c>
      <c r="G6" s="63">
        <f>G13+G16+G19+G20+G26+G40+G41+G42+G43</f>
        <v>558.89814000000001</v>
      </c>
      <c r="H6"/>
      <c r="I6"/>
      <c r="J6"/>
      <c r="K6"/>
      <c r="L6"/>
      <c r="M6"/>
      <c r="N6"/>
      <c r="O6"/>
      <c r="P6"/>
      <c r="Q6"/>
    </row>
    <row r="7" spans="1:17" ht="16.5" hidden="1" customHeight="1" x14ac:dyDescent="0.3">
      <c r="A7" s="14"/>
      <c r="B7" s="14"/>
      <c r="C7" s="13"/>
      <c r="D7" s="11"/>
      <c r="E7" s="27"/>
      <c r="F7" s="2"/>
      <c r="G7" s="2"/>
    </row>
    <row r="8" spans="1:17" ht="21" hidden="1" customHeight="1" x14ac:dyDescent="0.3">
      <c r="A8" s="14"/>
      <c r="B8" s="14" t="s">
        <v>46</v>
      </c>
      <c r="C8" s="13"/>
      <c r="D8" s="11" t="s">
        <v>17</v>
      </c>
      <c r="E8" s="27"/>
      <c r="F8" s="2"/>
      <c r="G8" s="2"/>
      <c r="J8" s="1"/>
    </row>
    <row r="9" spans="1:17" ht="18.75" hidden="1" customHeight="1" x14ac:dyDescent="0.3">
      <c r="A9" s="14"/>
      <c r="B9" s="14" t="s">
        <v>46</v>
      </c>
      <c r="C9" s="13"/>
      <c r="D9" s="11" t="s">
        <v>18</v>
      </c>
      <c r="E9" s="27"/>
      <c r="F9" s="2"/>
      <c r="G9" s="2"/>
      <c r="J9" s="31"/>
    </row>
    <row r="10" spans="1:17" ht="15.75" hidden="1" customHeight="1" x14ac:dyDescent="0.3">
      <c r="A10" s="14"/>
      <c r="B10" s="14"/>
      <c r="C10" s="13"/>
      <c r="D10" s="11" t="s">
        <v>42</v>
      </c>
      <c r="E10" s="27"/>
      <c r="F10" s="2"/>
      <c r="G10" s="2"/>
      <c r="I10" s="1"/>
      <c r="J10" s="1"/>
      <c r="K10" s="30"/>
    </row>
    <row r="11" spans="1:17" ht="16.5" hidden="1" customHeight="1" x14ac:dyDescent="0.3">
      <c r="A11" s="14"/>
      <c r="B11" s="14" t="s">
        <v>43</v>
      </c>
      <c r="C11" s="13"/>
      <c r="D11" s="11">
        <v>121</v>
      </c>
      <c r="E11" s="27"/>
      <c r="F11" s="2"/>
      <c r="G11" s="2"/>
      <c r="I11" s="1"/>
      <c r="J11" s="1"/>
    </row>
    <row r="12" spans="1:17" ht="16.5" hidden="1" customHeight="1" x14ac:dyDescent="0.3">
      <c r="A12" s="14"/>
      <c r="B12" s="14" t="s">
        <v>43</v>
      </c>
      <c r="C12" s="13"/>
      <c r="D12" s="11">
        <v>129</v>
      </c>
      <c r="E12" s="27"/>
      <c r="F12" s="2"/>
      <c r="G12" s="2"/>
      <c r="I12" s="1"/>
      <c r="J12" s="1"/>
      <c r="L12" s="1"/>
    </row>
    <row r="13" spans="1:17" ht="16.5" customHeight="1" x14ac:dyDescent="0.3">
      <c r="A13" s="14"/>
      <c r="B13" s="15" t="s">
        <v>45</v>
      </c>
      <c r="C13" s="13"/>
      <c r="D13" s="11"/>
      <c r="E13" s="10">
        <f>E14+E15</f>
        <v>343.96418</v>
      </c>
      <c r="F13" s="10">
        <f>F14+F15</f>
        <v>343.96418</v>
      </c>
      <c r="G13" s="10">
        <f>G14+G15</f>
        <v>343.96418</v>
      </c>
      <c r="I13" s="1"/>
    </row>
    <row r="14" spans="1:17" ht="16.5" customHeight="1" x14ac:dyDescent="0.3">
      <c r="A14" s="14"/>
      <c r="B14" s="14" t="s">
        <v>45</v>
      </c>
      <c r="C14" s="13">
        <v>121</v>
      </c>
      <c r="D14" s="11" t="s">
        <v>17</v>
      </c>
      <c r="E14" s="13">
        <v>264.1814</v>
      </c>
      <c r="F14" s="13">
        <v>264.1814</v>
      </c>
      <c r="G14" s="13">
        <v>264.1814</v>
      </c>
    </row>
    <row r="15" spans="1:17" ht="16.5" customHeight="1" x14ac:dyDescent="0.3">
      <c r="A15" s="14"/>
      <c r="B15" s="14" t="s">
        <v>45</v>
      </c>
      <c r="C15" s="13">
        <v>129</v>
      </c>
      <c r="D15" s="11" t="s">
        <v>18</v>
      </c>
      <c r="E15" s="13">
        <v>79.782780000000002</v>
      </c>
      <c r="F15" s="13">
        <v>79.782780000000002</v>
      </c>
      <c r="G15" s="13">
        <v>79.782780000000002</v>
      </c>
      <c r="I15" s="56"/>
      <c r="J15" s="48"/>
    </row>
    <row r="16" spans="1:17" ht="16.5" customHeight="1" x14ac:dyDescent="0.3">
      <c r="A16" s="14"/>
      <c r="B16" s="15" t="s">
        <v>54</v>
      </c>
      <c r="C16" s="10"/>
      <c r="D16" s="11"/>
      <c r="E16" s="43">
        <f>E17+E18</f>
        <v>0</v>
      </c>
      <c r="F16" s="43">
        <f>F17+F18</f>
        <v>76.049000000000007</v>
      </c>
      <c r="G16" s="43"/>
      <c r="H16" t="s">
        <v>99</v>
      </c>
      <c r="I16" s="57"/>
      <c r="J16" s="48"/>
      <c r="K16" s="1"/>
      <c r="L16" s="1"/>
      <c r="M16" s="1"/>
      <c r="N16" s="1"/>
      <c r="O16" s="1"/>
      <c r="P16" s="1"/>
      <c r="Q16" s="1"/>
    </row>
    <row r="17" spans="1:17" ht="16.5" customHeight="1" x14ac:dyDescent="0.3">
      <c r="A17" s="14"/>
      <c r="B17" s="14" t="s">
        <v>54</v>
      </c>
      <c r="C17" s="13">
        <v>121</v>
      </c>
      <c r="D17" s="11" t="s">
        <v>17</v>
      </c>
      <c r="E17" s="13"/>
      <c r="F17" s="13">
        <v>58.409370000000003</v>
      </c>
      <c r="G17" s="13"/>
      <c r="I17" s="58"/>
      <c r="J17" s="48"/>
      <c r="K17" s="1"/>
    </row>
    <row r="18" spans="1:17" ht="16.5" customHeight="1" x14ac:dyDescent="0.3">
      <c r="A18" s="14"/>
      <c r="B18" s="14" t="s">
        <v>54</v>
      </c>
      <c r="C18" s="13">
        <v>129</v>
      </c>
      <c r="D18" s="11" t="s">
        <v>18</v>
      </c>
      <c r="E18" s="42"/>
      <c r="F18" s="42">
        <v>17.63963</v>
      </c>
      <c r="G18" s="42"/>
      <c r="I18" s="59"/>
      <c r="J18" s="48"/>
      <c r="K18" s="60"/>
    </row>
    <row r="19" spans="1:17" s="1" customFormat="1" x14ac:dyDescent="0.3">
      <c r="A19" s="15"/>
      <c r="B19" s="15" t="s">
        <v>47</v>
      </c>
      <c r="C19" s="10">
        <v>244</v>
      </c>
      <c r="D19" s="11" t="s">
        <v>83</v>
      </c>
      <c r="E19" s="10">
        <v>1.5</v>
      </c>
      <c r="F19" s="3">
        <v>1.6</v>
      </c>
      <c r="G19" s="3">
        <v>1.7</v>
      </c>
      <c r="H19"/>
      <c r="I19"/>
      <c r="K19"/>
      <c r="L19"/>
      <c r="M19"/>
      <c r="N19"/>
      <c r="O19"/>
      <c r="P19"/>
      <c r="Q19"/>
    </row>
    <row r="20" spans="1:17" x14ac:dyDescent="0.3">
      <c r="A20" s="14"/>
      <c r="B20" s="15" t="s">
        <v>46</v>
      </c>
      <c r="C20" s="10">
        <v>244</v>
      </c>
      <c r="D20" s="8"/>
      <c r="E20" s="10">
        <f>SUM(E21:E25)</f>
        <v>106.42505</v>
      </c>
      <c r="F20" s="3">
        <f>F21+F22+F23+F24+F25</f>
        <v>141.25496000000001</v>
      </c>
      <c r="G20" s="3">
        <f>G21+G22+G23+G24+G25+G26</f>
        <v>163.23396000000002</v>
      </c>
      <c r="J20" s="1"/>
    </row>
    <row r="21" spans="1:17" x14ac:dyDescent="0.3">
      <c r="A21" s="14"/>
      <c r="B21" s="64" t="s">
        <v>46</v>
      </c>
      <c r="C21" s="13"/>
      <c r="D21" s="8" t="s">
        <v>7</v>
      </c>
      <c r="E21" s="13">
        <v>20</v>
      </c>
      <c r="F21" s="2">
        <v>20</v>
      </c>
      <c r="G21" s="2">
        <v>13.148999999999999</v>
      </c>
      <c r="H21" t="s">
        <v>100</v>
      </c>
      <c r="I21" s="1"/>
    </row>
    <row r="22" spans="1:17" x14ac:dyDescent="0.3">
      <c r="A22" s="14"/>
      <c r="B22" s="64" t="s">
        <v>46</v>
      </c>
      <c r="C22" s="13"/>
      <c r="D22" s="8" t="s">
        <v>33</v>
      </c>
      <c r="E22" s="13"/>
      <c r="F22" s="2"/>
      <c r="G22" s="2"/>
      <c r="I22" s="31"/>
      <c r="L22" s="30"/>
      <c r="M22" s="30"/>
      <c r="N22" s="30"/>
      <c r="O22" s="30"/>
      <c r="P22" s="30"/>
      <c r="Q22" s="30"/>
    </row>
    <row r="23" spans="1:17" x14ac:dyDescent="0.3">
      <c r="A23" s="14"/>
      <c r="B23" s="64" t="s">
        <v>46</v>
      </c>
      <c r="C23" s="13"/>
      <c r="D23" s="8" t="s">
        <v>85</v>
      </c>
      <c r="E23" s="13">
        <v>49.398699999999998</v>
      </c>
      <c r="F23" s="13">
        <v>84.228610000000003</v>
      </c>
      <c r="G23" s="13">
        <v>63.058610000000002</v>
      </c>
      <c r="H23" s="49" t="s">
        <v>100</v>
      </c>
      <c r="I23" s="1"/>
    </row>
    <row r="24" spans="1:17" x14ac:dyDescent="0.3">
      <c r="A24" s="14"/>
      <c r="B24" s="64" t="s">
        <v>46</v>
      </c>
      <c r="C24" s="13"/>
      <c r="D24" s="8" t="s">
        <v>84</v>
      </c>
      <c r="E24" s="13">
        <v>36.685000000000002</v>
      </c>
      <c r="F24" s="13">
        <v>36.685000000000002</v>
      </c>
      <c r="G24" s="13">
        <v>36.685000000000002</v>
      </c>
      <c r="H24" s="49"/>
      <c r="I24" s="1"/>
      <c r="J24" s="1"/>
      <c r="K24" s="1"/>
    </row>
    <row r="25" spans="1:17" x14ac:dyDescent="0.3">
      <c r="A25" s="14"/>
      <c r="B25" s="64" t="s">
        <v>46</v>
      </c>
      <c r="C25" s="13"/>
      <c r="D25" s="8" t="s">
        <v>56</v>
      </c>
      <c r="E25" s="13">
        <v>0.34134999999999999</v>
      </c>
      <c r="F25" s="13">
        <v>0.34134999999999999</v>
      </c>
      <c r="G25" s="13">
        <v>0.34134999999999999</v>
      </c>
      <c r="I25" s="1"/>
      <c r="J25" s="12"/>
      <c r="K25" s="1"/>
    </row>
    <row r="26" spans="1:17" ht="13.95" customHeight="1" x14ac:dyDescent="0.3">
      <c r="A26" s="14"/>
      <c r="B26" s="15" t="s">
        <v>46</v>
      </c>
      <c r="C26" s="10">
        <v>244</v>
      </c>
      <c r="D26" s="8"/>
      <c r="E26" s="45">
        <f>SUM(E27:E39)</f>
        <v>34</v>
      </c>
      <c r="F26" s="45">
        <f>SUM(F27:F39)</f>
        <v>50</v>
      </c>
      <c r="G26" s="45">
        <f>SUM(G27:G39)</f>
        <v>50</v>
      </c>
    </row>
    <row r="27" spans="1:17" x14ac:dyDescent="0.3">
      <c r="A27" s="14"/>
      <c r="B27" s="14"/>
      <c r="C27" s="13"/>
      <c r="D27" s="8" t="s">
        <v>34</v>
      </c>
      <c r="E27" s="46">
        <v>4</v>
      </c>
      <c r="F27" s="46">
        <v>4</v>
      </c>
      <c r="G27" s="46">
        <v>4</v>
      </c>
    </row>
    <row r="28" spans="1:17" x14ac:dyDescent="0.3">
      <c r="A28" s="14"/>
      <c r="B28" s="14"/>
      <c r="C28" s="13"/>
      <c r="D28" s="8" t="s">
        <v>35</v>
      </c>
      <c r="E28" s="46"/>
      <c r="F28" s="46"/>
      <c r="G28" s="46"/>
      <c r="L28" s="1"/>
      <c r="M28" s="1"/>
      <c r="N28" s="1"/>
      <c r="O28" s="1"/>
      <c r="P28" s="1"/>
      <c r="Q28" s="1"/>
    </row>
    <row r="29" spans="1:17" x14ac:dyDescent="0.3">
      <c r="A29" s="14"/>
      <c r="B29" s="14"/>
      <c r="C29" s="13"/>
      <c r="D29" s="8" t="s">
        <v>57</v>
      </c>
      <c r="E29" s="46"/>
      <c r="F29" s="46"/>
      <c r="G29" s="46"/>
      <c r="L29" s="1"/>
      <c r="M29" s="1"/>
      <c r="N29" s="1"/>
      <c r="O29" s="1"/>
      <c r="P29" s="1"/>
      <c r="Q29" s="1"/>
    </row>
    <row r="30" spans="1:17" x14ac:dyDescent="0.3">
      <c r="A30" s="14"/>
      <c r="B30" s="14"/>
      <c r="C30" s="13"/>
      <c r="D30" s="8" t="s">
        <v>58</v>
      </c>
      <c r="E30" s="46"/>
      <c r="F30" s="46"/>
      <c r="G30" s="46"/>
      <c r="L30" s="1"/>
      <c r="M30" s="1"/>
      <c r="N30" s="1"/>
      <c r="O30" s="1"/>
      <c r="P30" s="1"/>
      <c r="Q30" s="1"/>
    </row>
    <row r="31" spans="1:17" x14ac:dyDescent="0.3">
      <c r="A31" s="14"/>
      <c r="B31" s="14"/>
      <c r="C31" s="13"/>
      <c r="D31" s="8" t="s">
        <v>8</v>
      </c>
      <c r="E31" s="46">
        <v>3</v>
      </c>
      <c r="F31" s="46">
        <v>3</v>
      </c>
      <c r="G31" s="46">
        <v>3</v>
      </c>
    </row>
    <row r="32" spans="1:17" x14ac:dyDescent="0.3">
      <c r="A32" s="14"/>
      <c r="B32" s="14"/>
      <c r="C32" s="13"/>
      <c r="D32" s="9" t="s">
        <v>9</v>
      </c>
      <c r="E32" s="46">
        <v>2</v>
      </c>
      <c r="F32" s="46">
        <v>2</v>
      </c>
      <c r="G32" s="46">
        <v>2</v>
      </c>
      <c r="I32" s="1"/>
      <c r="J32" s="1"/>
    </row>
    <row r="33" spans="1:18" ht="15" customHeight="1" x14ac:dyDescent="0.3">
      <c r="A33" s="14"/>
      <c r="B33" s="14"/>
      <c r="C33" s="13"/>
      <c r="D33" s="8" t="s">
        <v>30</v>
      </c>
      <c r="E33" s="46">
        <v>16</v>
      </c>
      <c r="F33" s="46">
        <v>32</v>
      </c>
      <c r="G33" s="46">
        <v>32</v>
      </c>
      <c r="H33" s="49" t="s">
        <v>99</v>
      </c>
      <c r="I33" s="1"/>
      <c r="J33" s="1"/>
    </row>
    <row r="34" spans="1:18" x14ac:dyDescent="0.3">
      <c r="A34" s="14"/>
      <c r="B34" s="14"/>
      <c r="C34" s="13"/>
      <c r="D34" s="9" t="s">
        <v>10</v>
      </c>
      <c r="E34" s="46">
        <v>9</v>
      </c>
      <c r="F34" s="46">
        <v>9</v>
      </c>
      <c r="G34" s="46">
        <v>9</v>
      </c>
      <c r="J34" s="1"/>
      <c r="K34" s="1"/>
    </row>
    <row r="35" spans="1:18" hidden="1" x14ac:dyDescent="0.3">
      <c r="A35" s="14"/>
      <c r="B35" s="14"/>
      <c r="C35" s="13"/>
      <c r="D35" s="8" t="s">
        <v>36</v>
      </c>
      <c r="E35" s="13"/>
      <c r="F35" s="13"/>
      <c r="G35" s="13"/>
      <c r="J35" s="1"/>
      <c r="K35" s="1"/>
    </row>
    <row r="36" spans="1:18" hidden="1" x14ac:dyDescent="0.3">
      <c r="A36" s="14"/>
      <c r="B36" s="14"/>
      <c r="C36" s="13"/>
      <c r="D36" s="8" t="s">
        <v>37</v>
      </c>
      <c r="E36" s="13"/>
      <c r="F36" s="13"/>
      <c r="G36" s="13"/>
      <c r="J36" s="1"/>
      <c r="K36" s="1"/>
      <c r="L36" s="1"/>
      <c r="M36" s="1"/>
      <c r="N36" s="1"/>
      <c r="O36" s="1"/>
      <c r="P36" s="1"/>
      <c r="Q36" s="1"/>
    </row>
    <row r="37" spans="1:18" hidden="1" x14ac:dyDescent="0.3">
      <c r="A37" s="14"/>
      <c r="B37" s="14"/>
      <c r="C37" s="13"/>
      <c r="D37" s="8" t="s">
        <v>38</v>
      </c>
      <c r="E37" s="13"/>
      <c r="F37" s="13"/>
      <c r="G37" s="13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idden="1" x14ac:dyDescent="0.3">
      <c r="A38" s="14"/>
      <c r="B38" s="14"/>
      <c r="C38" s="13"/>
      <c r="D38" s="8" t="s">
        <v>39</v>
      </c>
      <c r="E38" s="13"/>
      <c r="F38" s="13"/>
      <c r="G38" s="13"/>
      <c r="J38" s="1"/>
      <c r="K38" s="1"/>
    </row>
    <row r="39" spans="1:18" x14ac:dyDescent="0.3">
      <c r="A39" s="14"/>
      <c r="B39" s="14"/>
      <c r="C39" s="13"/>
      <c r="D39" s="8" t="s">
        <v>72</v>
      </c>
      <c r="E39" s="13"/>
      <c r="F39" s="13"/>
      <c r="G39" s="13"/>
      <c r="J39" s="1"/>
      <c r="K39" s="1"/>
    </row>
    <row r="40" spans="1:18" hidden="1" x14ac:dyDescent="0.3">
      <c r="A40" s="14"/>
      <c r="B40" s="15" t="s">
        <v>60</v>
      </c>
      <c r="C40" s="10">
        <v>244</v>
      </c>
      <c r="D40" s="11" t="s">
        <v>70</v>
      </c>
      <c r="E40" s="10"/>
      <c r="F40" s="2"/>
      <c r="G40" s="2"/>
      <c r="J40" s="1"/>
      <c r="K40" s="1"/>
    </row>
    <row r="41" spans="1:18" hidden="1" x14ac:dyDescent="0.3">
      <c r="A41" s="14"/>
      <c r="B41" s="15" t="s">
        <v>61</v>
      </c>
      <c r="C41" s="10">
        <v>244</v>
      </c>
      <c r="D41" s="11" t="s">
        <v>71</v>
      </c>
      <c r="E41" s="10"/>
      <c r="F41" s="2"/>
      <c r="G41" s="2"/>
      <c r="J41" s="1"/>
      <c r="K41" s="1"/>
    </row>
    <row r="42" spans="1:18" x14ac:dyDescent="0.3">
      <c r="A42" s="14"/>
      <c r="B42" s="15" t="s">
        <v>46</v>
      </c>
      <c r="C42" s="10">
        <v>852</v>
      </c>
      <c r="D42" s="11" t="s">
        <v>11</v>
      </c>
      <c r="E42" s="10">
        <v>4</v>
      </c>
      <c r="F42" s="2"/>
      <c r="G42" s="2"/>
      <c r="J42" s="1"/>
      <c r="K42" s="1"/>
    </row>
    <row r="43" spans="1:18" x14ac:dyDescent="0.3">
      <c r="A43" s="14"/>
      <c r="B43" s="15"/>
      <c r="C43" s="10"/>
      <c r="D43" s="11" t="s">
        <v>92</v>
      </c>
      <c r="E43" s="10">
        <v>8</v>
      </c>
      <c r="F43" s="3"/>
      <c r="G43" s="3"/>
      <c r="J43" s="1"/>
      <c r="K43" s="1"/>
      <c r="R43" s="30"/>
    </row>
    <row r="44" spans="1:18" s="1" customFormat="1" x14ac:dyDescent="0.3">
      <c r="A44" s="21" t="s">
        <v>12</v>
      </c>
      <c r="B44" s="21"/>
      <c r="C44" s="22"/>
      <c r="D44" s="26" t="s">
        <v>13</v>
      </c>
      <c r="E44" s="22">
        <f>E45+E46</f>
        <v>254.39675</v>
      </c>
      <c r="F44" s="38">
        <f>F45+F46</f>
        <v>9.8810000000000002</v>
      </c>
      <c r="G44" s="38">
        <f>G45+G46</f>
        <v>9.8810000000000002</v>
      </c>
      <c r="H44"/>
      <c r="I44"/>
      <c r="L44"/>
      <c r="M44"/>
      <c r="N44"/>
      <c r="O44"/>
      <c r="P44"/>
      <c r="Q44"/>
      <c r="R44"/>
    </row>
    <row r="45" spans="1:18" x14ac:dyDescent="0.3">
      <c r="A45" s="14"/>
      <c r="B45" s="14" t="s">
        <v>48</v>
      </c>
      <c r="C45" s="13">
        <v>540</v>
      </c>
      <c r="D45" s="8" t="s">
        <v>87</v>
      </c>
      <c r="E45" s="13">
        <v>244.51575</v>
      </c>
      <c r="F45" s="13">
        <v>0</v>
      </c>
      <c r="G45" s="13">
        <v>0</v>
      </c>
      <c r="I45" s="1"/>
      <c r="J45" s="1"/>
      <c r="K45" s="1"/>
    </row>
    <row r="46" spans="1:18" x14ac:dyDescent="0.3">
      <c r="A46" s="14"/>
      <c r="B46" s="14" t="s">
        <v>49</v>
      </c>
      <c r="C46" s="13">
        <v>540</v>
      </c>
      <c r="D46" s="8" t="s">
        <v>88</v>
      </c>
      <c r="E46" s="13">
        <v>9.8810000000000002</v>
      </c>
      <c r="F46" s="13">
        <v>9.8810000000000002</v>
      </c>
      <c r="G46" s="13">
        <v>9.8810000000000002</v>
      </c>
      <c r="I46" s="1"/>
      <c r="J46" s="1"/>
      <c r="K46" s="1"/>
      <c r="L46" s="1"/>
      <c r="M46" s="1"/>
      <c r="N46" s="1"/>
      <c r="O46" s="1"/>
      <c r="P46" s="1"/>
      <c r="Q46" s="1"/>
    </row>
    <row r="47" spans="1:18" x14ac:dyDescent="0.3">
      <c r="A47" s="21" t="s">
        <v>15</v>
      </c>
      <c r="B47" s="21" t="s">
        <v>50</v>
      </c>
      <c r="C47" s="22">
        <v>870</v>
      </c>
      <c r="D47" s="26" t="s">
        <v>14</v>
      </c>
      <c r="E47" s="22">
        <v>1</v>
      </c>
      <c r="F47" s="39">
        <v>1</v>
      </c>
      <c r="G47" s="39">
        <v>1</v>
      </c>
      <c r="I47" s="1"/>
      <c r="J47" s="1"/>
      <c r="K47" s="1"/>
      <c r="L47" s="1"/>
      <c r="M47" s="1"/>
      <c r="N47" s="1"/>
      <c r="O47" s="1"/>
      <c r="P47" s="1"/>
      <c r="Q47" s="1"/>
    </row>
    <row r="48" spans="1:18" x14ac:dyDescent="0.3">
      <c r="A48" s="15"/>
      <c r="B48" s="15"/>
      <c r="C48" s="10"/>
      <c r="D48" s="11"/>
      <c r="E48" s="10"/>
      <c r="F48" s="2"/>
      <c r="G48" s="2"/>
      <c r="I48" s="1"/>
      <c r="J48" s="1"/>
      <c r="K48" s="1"/>
      <c r="L48" s="1"/>
      <c r="M48" s="1"/>
      <c r="N48" s="1"/>
      <c r="O48" s="1"/>
      <c r="P48" s="1"/>
      <c r="Q48" s="1"/>
    </row>
    <row r="49" spans="1:16" s="1" customFormat="1" x14ac:dyDescent="0.3">
      <c r="A49" s="21" t="s">
        <v>62</v>
      </c>
      <c r="B49" s="21"/>
      <c r="C49" s="22"/>
      <c r="D49" s="26"/>
      <c r="E49" s="22">
        <f>E50+E53</f>
        <v>367.14150000000001</v>
      </c>
      <c r="F49" s="38">
        <f>F50</f>
        <v>368.63695000000001</v>
      </c>
      <c r="G49" s="38">
        <f>G50</f>
        <v>368.63695000000001</v>
      </c>
    </row>
    <row r="50" spans="1:16" s="30" customFormat="1" x14ac:dyDescent="0.3">
      <c r="A50" s="14"/>
      <c r="B50" s="15" t="s">
        <v>54</v>
      </c>
      <c r="C50" s="10"/>
      <c r="D50" s="11"/>
      <c r="E50" s="10">
        <f>E51+E52</f>
        <v>353.14150000000001</v>
      </c>
      <c r="F50" s="10">
        <f>F51+F52</f>
        <v>368.63695000000001</v>
      </c>
      <c r="G50" s="10">
        <f>G51+G52</f>
        <v>368.63695000000001</v>
      </c>
      <c r="H50" t="s">
        <v>99</v>
      </c>
      <c r="I50" s="1"/>
      <c r="J50" s="1"/>
      <c r="K50" s="1"/>
      <c r="L50" s="1"/>
      <c r="M50" s="1"/>
      <c r="N50" s="1"/>
      <c r="O50" s="1"/>
      <c r="P50" s="1"/>
    </row>
    <row r="51" spans="1:16" x14ac:dyDescent="0.3">
      <c r="A51" s="14"/>
      <c r="B51" s="15" t="s">
        <v>54</v>
      </c>
      <c r="C51" s="13">
        <v>111</v>
      </c>
      <c r="D51" s="8" t="s">
        <v>75</v>
      </c>
      <c r="E51" s="13">
        <v>271.23003</v>
      </c>
      <c r="F51" s="13">
        <v>283.13130000000001</v>
      </c>
      <c r="G51" s="13">
        <v>283.13130000000001</v>
      </c>
      <c r="I51" s="1"/>
      <c r="J51" s="1"/>
      <c r="K51" s="1"/>
      <c r="L51" s="1"/>
      <c r="M51" s="1"/>
      <c r="N51" s="1"/>
      <c r="O51" s="1"/>
      <c r="P51" s="1"/>
    </row>
    <row r="52" spans="1:16" x14ac:dyDescent="0.3">
      <c r="A52" s="14"/>
      <c r="B52" s="15" t="s">
        <v>54</v>
      </c>
      <c r="C52" s="13">
        <v>119</v>
      </c>
      <c r="D52" s="8" t="s">
        <v>76</v>
      </c>
      <c r="E52" s="13">
        <v>81.911469999999994</v>
      </c>
      <c r="F52" s="13">
        <v>85.505650000000003</v>
      </c>
      <c r="G52" s="13">
        <v>85.505650000000003</v>
      </c>
      <c r="I52" s="1"/>
      <c r="J52" s="1"/>
      <c r="K52" s="1"/>
      <c r="L52" s="1"/>
      <c r="M52" s="1"/>
      <c r="N52" s="1"/>
      <c r="O52" s="1"/>
    </row>
    <row r="53" spans="1:16" x14ac:dyDescent="0.3">
      <c r="A53" s="14"/>
      <c r="B53" s="15" t="s">
        <v>50</v>
      </c>
      <c r="C53" s="10"/>
      <c r="D53" s="11" t="s">
        <v>73</v>
      </c>
      <c r="E53" s="10">
        <f>E54+E55</f>
        <v>14</v>
      </c>
      <c r="F53" s="2">
        <v>0</v>
      </c>
      <c r="G53" s="2">
        <v>0</v>
      </c>
      <c r="I53" s="1"/>
      <c r="J53" s="1"/>
      <c r="K53" s="1"/>
      <c r="L53" s="1"/>
      <c r="M53" s="1"/>
      <c r="N53" s="1"/>
      <c r="O53" s="1"/>
    </row>
    <row r="54" spans="1:16" x14ac:dyDescent="0.3">
      <c r="A54" s="14"/>
      <c r="B54" s="14" t="s">
        <v>50</v>
      </c>
      <c r="C54" s="13">
        <v>111</v>
      </c>
      <c r="D54" s="8" t="s">
        <v>75</v>
      </c>
      <c r="E54" s="13">
        <v>10.75268</v>
      </c>
      <c r="F54" s="2"/>
      <c r="G54" s="2"/>
      <c r="I54" s="1"/>
      <c r="J54" s="1"/>
      <c r="K54" s="1"/>
      <c r="L54" s="1"/>
      <c r="M54" s="1"/>
      <c r="N54" s="1"/>
      <c r="O54" s="1"/>
    </row>
    <row r="55" spans="1:16" x14ac:dyDescent="0.3">
      <c r="A55" s="14"/>
      <c r="B55" s="14" t="s">
        <v>50</v>
      </c>
      <c r="C55" s="13">
        <v>119</v>
      </c>
      <c r="D55" s="8" t="s">
        <v>76</v>
      </c>
      <c r="E55" s="13">
        <v>3.2473200000000002</v>
      </c>
      <c r="F55" s="2"/>
      <c r="G55" s="2"/>
      <c r="I55" s="1"/>
      <c r="J55" s="1"/>
      <c r="K55" s="1"/>
      <c r="L55" s="1"/>
      <c r="M55" s="1"/>
      <c r="N55" s="1"/>
      <c r="O55" s="1"/>
    </row>
    <row r="56" spans="1:16" s="1" customFormat="1" hidden="1" x14ac:dyDescent="0.3">
      <c r="A56" s="14"/>
      <c r="B56" s="15" t="s">
        <v>63</v>
      </c>
      <c r="C56" s="10">
        <v>244</v>
      </c>
      <c r="D56" s="11" t="s">
        <v>74</v>
      </c>
      <c r="E56" s="10"/>
      <c r="F56" s="2"/>
      <c r="G56" s="2"/>
      <c r="H56"/>
      <c r="P56"/>
    </row>
    <row r="57" spans="1:16" s="1" customFormat="1" x14ac:dyDescent="0.3">
      <c r="A57" s="21" t="s">
        <v>16</v>
      </c>
      <c r="B57" s="21"/>
      <c r="C57" s="22"/>
      <c r="D57" s="26" t="s">
        <v>89</v>
      </c>
      <c r="E57" s="22">
        <f>E58+E60+E59</f>
        <v>128.5</v>
      </c>
      <c r="F57" s="38">
        <f>F58+F59+F60</f>
        <v>132</v>
      </c>
      <c r="G57" s="38">
        <v>0</v>
      </c>
      <c r="H57"/>
    </row>
    <row r="58" spans="1:16" s="1" customFormat="1" x14ac:dyDescent="0.3">
      <c r="A58" s="14"/>
      <c r="B58" s="14" t="s">
        <v>51</v>
      </c>
      <c r="C58" s="13">
        <v>121</v>
      </c>
      <c r="D58" s="8" t="s">
        <v>19</v>
      </c>
      <c r="E58" s="13">
        <v>87.335999999999999</v>
      </c>
      <c r="F58" s="13">
        <v>87.335999999999999</v>
      </c>
      <c r="G58" s="2"/>
      <c r="H58"/>
    </row>
    <row r="59" spans="1:16" x14ac:dyDescent="0.3">
      <c r="A59" s="14"/>
      <c r="B59" s="14" t="s">
        <v>51</v>
      </c>
      <c r="C59" s="13">
        <v>129</v>
      </c>
      <c r="D59" s="8" t="s">
        <v>18</v>
      </c>
      <c r="E59" s="13">
        <v>26.375</v>
      </c>
      <c r="F59" s="13">
        <v>26.375</v>
      </c>
      <c r="G59" s="2"/>
      <c r="I59" s="1"/>
      <c r="J59" s="1"/>
      <c r="K59" s="1"/>
      <c r="L59" s="1"/>
      <c r="M59" s="1"/>
      <c r="N59" s="1"/>
      <c r="O59" s="1"/>
    </row>
    <row r="60" spans="1:16" x14ac:dyDescent="0.3">
      <c r="A60" s="14"/>
      <c r="B60" s="14" t="s">
        <v>51</v>
      </c>
      <c r="C60" s="13">
        <v>244</v>
      </c>
      <c r="D60" s="8" t="s">
        <v>8</v>
      </c>
      <c r="E60" s="13">
        <v>14.789</v>
      </c>
      <c r="F60" s="13">
        <v>18.289000000000001</v>
      </c>
      <c r="G60" s="2"/>
      <c r="I60" s="1"/>
      <c r="J60" s="1"/>
      <c r="K60" s="1"/>
      <c r="L60" s="1"/>
      <c r="M60" s="1"/>
      <c r="N60" s="1"/>
      <c r="O60" s="1"/>
    </row>
    <row r="61" spans="1:16" x14ac:dyDescent="0.3">
      <c r="A61" s="14"/>
      <c r="B61" s="14"/>
      <c r="C61" s="13"/>
      <c r="D61" s="8"/>
      <c r="E61" s="13"/>
      <c r="F61" s="2"/>
      <c r="G61" s="2"/>
      <c r="I61" s="1"/>
      <c r="J61" s="1"/>
      <c r="K61" s="1"/>
      <c r="L61" s="1"/>
      <c r="M61" s="1"/>
      <c r="N61" s="1"/>
    </row>
    <row r="62" spans="1:16" hidden="1" x14ac:dyDescent="0.3">
      <c r="A62" s="23" t="s">
        <v>64</v>
      </c>
      <c r="B62" s="23" t="s">
        <v>50</v>
      </c>
      <c r="C62" s="24">
        <v>244</v>
      </c>
      <c r="D62" s="25" t="s">
        <v>77</v>
      </c>
      <c r="E62" s="24"/>
      <c r="F62" s="39"/>
      <c r="G62" s="39"/>
      <c r="I62" s="1"/>
      <c r="J62" s="1"/>
      <c r="K62" s="1"/>
      <c r="L62" s="1"/>
      <c r="M62" s="1"/>
      <c r="N62" s="1"/>
    </row>
    <row r="63" spans="1:16" x14ac:dyDescent="0.3">
      <c r="A63" s="21" t="s">
        <v>20</v>
      </c>
      <c r="B63" s="21"/>
      <c r="C63" s="22"/>
      <c r="D63" s="26" t="s">
        <v>21</v>
      </c>
      <c r="E63" s="22">
        <f>E64+E69</f>
        <v>22.5</v>
      </c>
      <c r="F63" s="39">
        <f>F64</f>
        <v>22.5</v>
      </c>
      <c r="G63" s="39">
        <f>G64</f>
        <v>22.5</v>
      </c>
      <c r="I63" s="1"/>
      <c r="J63" s="1"/>
      <c r="K63" s="1"/>
      <c r="L63" s="1"/>
      <c r="M63" s="1"/>
      <c r="N63" s="1"/>
    </row>
    <row r="64" spans="1:16" s="1" customFormat="1" ht="15.75" customHeight="1" x14ac:dyDescent="0.3">
      <c r="A64" s="15"/>
      <c r="B64" s="15" t="s">
        <v>50</v>
      </c>
      <c r="C64" s="32"/>
      <c r="D64" s="32"/>
      <c r="E64" s="33">
        <f>E65+E66+E67+E68</f>
        <v>22.5</v>
      </c>
      <c r="F64" s="2">
        <f>F65+F66</f>
        <v>22.5</v>
      </c>
      <c r="G64" s="2">
        <f>G65+G66</f>
        <v>22.5</v>
      </c>
      <c r="H64"/>
      <c r="O64"/>
    </row>
    <row r="65" spans="1:18" s="1" customFormat="1" ht="31.2" customHeight="1" x14ac:dyDescent="0.3">
      <c r="A65" s="14"/>
      <c r="B65" s="14" t="s">
        <v>50</v>
      </c>
      <c r="C65" s="10"/>
      <c r="D65" s="53" t="s">
        <v>93</v>
      </c>
      <c r="E65" s="19">
        <v>18</v>
      </c>
      <c r="F65" s="2">
        <v>18</v>
      </c>
      <c r="G65" s="2">
        <v>18</v>
      </c>
      <c r="H65"/>
      <c r="I65" s="31"/>
      <c r="J65" s="31"/>
      <c r="K65" s="31"/>
      <c r="L65" s="31"/>
      <c r="M65" s="31"/>
      <c r="N65" s="31"/>
      <c r="O65"/>
    </row>
    <row r="66" spans="1:18" x14ac:dyDescent="0.3">
      <c r="A66" s="14"/>
      <c r="B66" s="14" t="s">
        <v>50</v>
      </c>
      <c r="C66" s="13"/>
      <c r="D66" s="8" t="s">
        <v>7</v>
      </c>
      <c r="E66" s="13">
        <v>4.5</v>
      </c>
      <c r="F66" s="2">
        <v>4.5</v>
      </c>
      <c r="G66" s="2">
        <v>4.5</v>
      </c>
      <c r="J66" s="1"/>
      <c r="K66" s="1"/>
      <c r="L66" s="1"/>
      <c r="M66" s="1"/>
      <c r="N66" s="1"/>
      <c r="O66" s="1"/>
    </row>
    <row r="67" spans="1:18" hidden="1" x14ac:dyDescent="0.3">
      <c r="A67" s="14"/>
      <c r="B67" s="14" t="s">
        <v>50</v>
      </c>
      <c r="C67" s="13"/>
      <c r="D67" s="8" t="s">
        <v>94</v>
      </c>
      <c r="E67" s="50"/>
      <c r="F67" s="2"/>
      <c r="G67" s="2"/>
      <c r="L67" s="1"/>
      <c r="M67" s="1"/>
      <c r="N67" s="1"/>
      <c r="O67" s="1"/>
      <c r="P67" s="1"/>
      <c r="Q67" s="1"/>
      <c r="R67" s="1"/>
    </row>
    <row r="68" spans="1:18" hidden="1" x14ac:dyDescent="0.3">
      <c r="A68" s="14"/>
      <c r="B68" s="14" t="s">
        <v>50</v>
      </c>
      <c r="C68" s="13"/>
      <c r="D68" s="8" t="s">
        <v>59</v>
      </c>
      <c r="E68" s="13"/>
      <c r="F68" s="2"/>
      <c r="G68" s="2"/>
      <c r="L68" s="1"/>
      <c r="M68" s="1"/>
      <c r="N68" s="1"/>
      <c r="O68" s="1"/>
      <c r="P68" s="1"/>
      <c r="Q68" s="1"/>
      <c r="R68" s="1"/>
    </row>
    <row r="69" spans="1:18" hidden="1" x14ac:dyDescent="0.3">
      <c r="A69" s="14"/>
      <c r="B69" s="15" t="s">
        <v>65</v>
      </c>
      <c r="C69" s="10">
        <v>244</v>
      </c>
      <c r="D69" s="11" t="s">
        <v>78</v>
      </c>
      <c r="E69" s="10"/>
      <c r="F69" s="2"/>
      <c r="G69" s="2"/>
      <c r="I69" s="1"/>
      <c r="R69" s="1"/>
    </row>
    <row r="70" spans="1:18" hidden="1" x14ac:dyDescent="0.3">
      <c r="A70" s="21" t="s">
        <v>28</v>
      </c>
      <c r="B70" s="21" t="s">
        <v>52</v>
      </c>
      <c r="C70" s="22"/>
      <c r="D70" s="26" t="s">
        <v>29</v>
      </c>
      <c r="E70" s="22">
        <v>0</v>
      </c>
      <c r="F70" s="39"/>
      <c r="G70" s="39"/>
      <c r="R70" s="1"/>
    </row>
    <row r="71" spans="1:18" x14ac:dyDescent="0.3">
      <c r="A71" s="14"/>
      <c r="B71" s="14"/>
      <c r="C71" s="13"/>
      <c r="D71" s="8"/>
      <c r="E71" s="13"/>
      <c r="F71" s="2"/>
      <c r="G71" s="2"/>
      <c r="R71" s="1"/>
    </row>
    <row r="72" spans="1:18" x14ac:dyDescent="0.3">
      <c r="A72" s="21" t="s">
        <v>31</v>
      </c>
      <c r="B72" s="21" t="s">
        <v>50</v>
      </c>
      <c r="C72" s="22">
        <v>244</v>
      </c>
      <c r="D72" s="26" t="s">
        <v>32</v>
      </c>
      <c r="E72" s="22"/>
      <c r="F72" s="39"/>
      <c r="G72" s="39"/>
      <c r="R72" s="1"/>
    </row>
    <row r="73" spans="1:18" x14ac:dyDescent="0.3">
      <c r="A73" s="15"/>
      <c r="B73" s="15"/>
      <c r="C73" s="10"/>
      <c r="D73" s="11"/>
      <c r="E73" s="19"/>
      <c r="F73" s="2"/>
      <c r="G73" s="2"/>
      <c r="R73" s="1"/>
    </row>
    <row r="74" spans="1:18" s="1" customFormat="1" x14ac:dyDescent="0.3">
      <c r="A74" s="21" t="s">
        <v>22</v>
      </c>
      <c r="B74" s="21"/>
      <c r="C74" s="22"/>
      <c r="D74" s="26" t="s">
        <v>21</v>
      </c>
      <c r="E74" s="22">
        <f>E75+E76+E77</f>
        <v>78.3</v>
      </c>
      <c r="F74" s="39">
        <f>F75+F76+F77</f>
        <v>42.3</v>
      </c>
      <c r="G74" s="39">
        <f>G75+G76+G77</f>
        <v>42.3</v>
      </c>
      <c r="H74"/>
      <c r="I74"/>
      <c r="J74"/>
      <c r="K74" s="12"/>
    </row>
    <row r="75" spans="1:18" s="1" customFormat="1" x14ac:dyDescent="0.3">
      <c r="A75" s="15"/>
      <c r="B75" s="15" t="s">
        <v>66</v>
      </c>
      <c r="C75" s="10">
        <v>244</v>
      </c>
      <c r="D75" s="11" t="s">
        <v>40</v>
      </c>
      <c r="E75" s="19"/>
      <c r="F75" s="2"/>
      <c r="G75" s="2"/>
      <c r="H75"/>
      <c r="I75"/>
      <c r="J75"/>
      <c r="K75"/>
      <c r="L75"/>
      <c r="M75"/>
      <c r="N75"/>
      <c r="O75"/>
      <c r="P75"/>
      <c r="Q75"/>
    </row>
    <row r="76" spans="1:18" s="1" customFormat="1" x14ac:dyDescent="0.3">
      <c r="A76" s="15"/>
      <c r="B76" s="15" t="s">
        <v>53</v>
      </c>
      <c r="C76" s="10">
        <v>244</v>
      </c>
      <c r="D76" s="11" t="s">
        <v>79</v>
      </c>
      <c r="E76" s="19">
        <v>36</v>
      </c>
      <c r="F76" s="2"/>
      <c r="G76" s="2"/>
      <c r="H76"/>
      <c r="I76"/>
      <c r="J76"/>
      <c r="K76"/>
      <c r="L76"/>
      <c r="M76"/>
      <c r="N76"/>
      <c r="O76"/>
      <c r="P76"/>
      <c r="Q76"/>
    </row>
    <row r="77" spans="1:18" s="1" customFormat="1" x14ac:dyDescent="0.3">
      <c r="A77" s="15"/>
      <c r="B77" s="15" t="s">
        <v>50</v>
      </c>
      <c r="C77" s="10">
        <v>244</v>
      </c>
      <c r="D77" s="11" t="s">
        <v>41</v>
      </c>
      <c r="E77" s="19">
        <v>42.3</v>
      </c>
      <c r="F77" s="2">
        <v>42.3</v>
      </c>
      <c r="G77" s="2">
        <v>42.3</v>
      </c>
      <c r="H77"/>
      <c r="I77"/>
      <c r="J77"/>
      <c r="K77"/>
      <c r="L77"/>
      <c r="M77"/>
      <c r="N77"/>
      <c r="O77"/>
      <c r="P77"/>
      <c r="Q77"/>
    </row>
    <row r="78" spans="1:18" s="1" customFormat="1" x14ac:dyDescent="0.3">
      <c r="A78" s="15"/>
      <c r="B78" s="15"/>
      <c r="C78" s="10"/>
      <c r="D78" s="11"/>
      <c r="E78" s="10"/>
      <c r="F78" s="2"/>
      <c r="G78" s="2"/>
      <c r="H78"/>
      <c r="I78"/>
      <c r="J78"/>
      <c r="K78"/>
      <c r="L78"/>
      <c r="M78"/>
      <c r="N78"/>
      <c r="O78"/>
      <c r="P78"/>
      <c r="Q78"/>
    </row>
    <row r="79" spans="1:18" s="1" customFormat="1" x14ac:dyDescent="0.3">
      <c r="A79" s="21" t="s">
        <v>23</v>
      </c>
      <c r="B79" s="21"/>
      <c r="C79" s="22"/>
      <c r="D79" s="26"/>
      <c r="E79" s="22">
        <f>E80+E81+E82+E83+E84+E85</f>
        <v>0.1</v>
      </c>
      <c r="F79" s="39">
        <f>F85+F84+F83+F82+F81+F80</f>
        <v>0.1</v>
      </c>
      <c r="G79" s="39">
        <f>G85+G84+G83+G82+G81+G80</f>
        <v>0.1</v>
      </c>
      <c r="H79"/>
      <c r="I79"/>
      <c r="J79" s="12"/>
      <c r="K79"/>
      <c r="L79"/>
      <c r="M79"/>
      <c r="N79"/>
      <c r="O79"/>
      <c r="P79"/>
      <c r="Q79"/>
    </row>
    <row r="80" spans="1:18" s="1" customFormat="1" hidden="1" x14ac:dyDescent="0.3">
      <c r="A80" s="15"/>
      <c r="B80" s="15" t="s">
        <v>67</v>
      </c>
      <c r="C80" s="10">
        <v>244</v>
      </c>
      <c r="D80" s="11" t="s">
        <v>80</v>
      </c>
      <c r="E80" s="10"/>
      <c r="F80" s="2"/>
      <c r="G80" s="2"/>
      <c r="H80"/>
      <c r="I80"/>
      <c r="J80"/>
      <c r="K80"/>
      <c r="L80"/>
      <c r="M80"/>
      <c r="N80"/>
      <c r="O80"/>
      <c r="P80"/>
      <c r="Q80"/>
    </row>
    <row r="81" spans="1:18" s="1" customFormat="1" hidden="1" x14ac:dyDescent="0.3">
      <c r="A81" s="15"/>
      <c r="B81" s="15" t="s">
        <v>66</v>
      </c>
      <c r="C81" s="10">
        <v>244</v>
      </c>
      <c r="D81" s="11" t="s">
        <v>40</v>
      </c>
      <c r="E81" s="10"/>
      <c r="F81" s="2"/>
      <c r="G81" s="2"/>
      <c r="H81"/>
      <c r="I81"/>
      <c r="J81"/>
      <c r="K81"/>
      <c r="L81"/>
      <c r="M81"/>
      <c r="N81"/>
      <c r="O81"/>
      <c r="P81"/>
      <c r="Q81"/>
    </row>
    <row r="82" spans="1:18" s="1" customFormat="1" hidden="1" x14ac:dyDescent="0.3">
      <c r="A82" s="15"/>
      <c r="B82" s="15" t="s">
        <v>54</v>
      </c>
      <c r="C82" s="10">
        <v>244</v>
      </c>
      <c r="D82" s="11" t="s">
        <v>96</v>
      </c>
      <c r="E82" s="10"/>
      <c r="F82" s="2"/>
      <c r="G82" s="2"/>
      <c r="H82"/>
      <c r="I82"/>
      <c r="J82"/>
      <c r="K82"/>
      <c r="L82"/>
      <c r="M82"/>
      <c r="N82"/>
      <c r="O82"/>
      <c r="P82"/>
      <c r="Q82"/>
    </row>
    <row r="83" spans="1:18" s="1" customFormat="1" hidden="1" x14ac:dyDescent="0.3">
      <c r="A83" s="15"/>
      <c r="B83" s="15" t="s">
        <v>68</v>
      </c>
      <c r="C83" s="10">
        <v>244</v>
      </c>
      <c r="D83" s="11" t="s">
        <v>81</v>
      </c>
      <c r="E83" s="10"/>
      <c r="F83" s="2"/>
      <c r="G83" s="2"/>
      <c r="H83"/>
      <c r="I83"/>
      <c r="J83"/>
      <c r="K83"/>
      <c r="L83"/>
      <c r="M83"/>
      <c r="N83"/>
      <c r="O83"/>
      <c r="P83"/>
      <c r="Q83"/>
    </row>
    <row r="84" spans="1:18" s="1" customFormat="1" hidden="1" x14ac:dyDescent="0.3">
      <c r="A84" s="15"/>
      <c r="B84" s="15" t="s">
        <v>61</v>
      </c>
      <c r="C84" s="10">
        <v>244</v>
      </c>
      <c r="D84" s="11" t="s">
        <v>71</v>
      </c>
      <c r="E84" s="10"/>
      <c r="F84" s="2"/>
      <c r="G84" s="2"/>
      <c r="H84"/>
      <c r="I84"/>
      <c r="J84"/>
      <c r="K84"/>
      <c r="L84"/>
      <c r="M84"/>
      <c r="N84"/>
      <c r="O84"/>
      <c r="P84"/>
      <c r="Q84"/>
    </row>
    <row r="85" spans="1:18" s="1" customFormat="1" x14ac:dyDescent="0.3">
      <c r="A85" s="15"/>
      <c r="B85" s="15" t="s">
        <v>69</v>
      </c>
      <c r="C85" s="10">
        <v>540</v>
      </c>
      <c r="D85" s="11" t="s">
        <v>90</v>
      </c>
      <c r="E85" s="10">
        <v>0.1</v>
      </c>
      <c r="F85" s="2">
        <v>0.1</v>
      </c>
      <c r="G85" s="2">
        <v>0.1</v>
      </c>
      <c r="H85"/>
      <c r="I85"/>
      <c r="J85"/>
      <c r="K85"/>
      <c r="L85"/>
      <c r="M85"/>
      <c r="N85"/>
      <c r="O85"/>
      <c r="P85"/>
      <c r="Q85"/>
    </row>
    <row r="86" spans="1:18" s="1" customFormat="1" x14ac:dyDescent="0.3">
      <c r="A86" s="21" t="s">
        <v>24</v>
      </c>
      <c r="B86" s="21"/>
      <c r="C86" s="22">
        <v>244</v>
      </c>
      <c r="D86" s="26" t="s">
        <v>21</v>
      </c>
      <c r="E86" s="35">
        <f>E87+E90</f>
        <v>437.31826999999998</v>
      </c>
      <c r="F86" s="61">
        <f>F87+F90</f>
        <v>437.31826999999998</v>
      </c>
      <c r="G86" s="61">
        <f>G87+G90</f>
        <v>437.31826999999998</v>
      </c>
      <c r="H86"/>
      <c r="I86"/>
      <c r="J86"/>
      <c r="K86"/>
      <c r="L86"/>
      <c r="M86"/>
      <c r="N86"/>
      <c r="O86"/>
      <c r="P86"/>
      <c r="Q86"/>
      <c r="R86" s="31"/>
    </row>
    <row r="87" spans="1:18" s="1" customFormat="1" x14ac:dyDescent="0.3">
      <c r="A87" s="15"/>
      <c r="B87" s="15" t="s">
        <v>54</v>
      </c>
      <c r="C87" s="10"/>
      <c r="D87" s="11"/>
      <c r="E87" s="37">
        <f>E88+E89</f>
        <v>44.818269999999998</v>
      </c>
      <c r="F87" s="37">
        <f>F88+F89</f>
        <v>44.818269999999998</v>
      </c>
      <c r="G87" s="37">
        <f>G88+G89</f>
        <v>44.818269999999998</v>
      </c>
      <c r="H87"/>
      <c r="I87"/>
      <c r="J87"/>
      <c r="K87"/>
      <c r="L87"/>
      <c r="M87"/>
      <c r="N87"/>
      <c r="O87"/>
      <c r="P87"/>
      <c r="Q87"/>
    </row>
    <row r="88" spans="1:18" s="1" customFormat="1" ht="15.75" customHeight="1" x14ac:dyDescent="0.3">
      <c r="A88" s="14"/>
      <c r="B88" s="14" t="s">
        <v>54</v>
      </c>
      <c r="C88" s="13"/>
      <c r="D88" s="8" t="s">
        <v>25</v>
      </c>
      <c r="E88" s="13">
        <v>35.228000000000002</v>
      </c>
      <c r="F88" s="13">
        <v>35.228000000000002</v>
      </c>
      <c r="G88" s="13">
        <v>35.228000000000002</v>
      </c>
      <c r="H88" t="s">
        <v>99</v>
      </c>
      <c r="I88"/>
      <c r="J88"/>
      <c r="K88"/>
      <c r="L88"/>
      <c r="M88"/>
      <c r="N88"/>
      <c r="O88"/>
      <c r="P88"/>
      <c r="Q88"/>
    </row>
    <row r="89" spans="1:18" s="1" customFormat="1" ht="15.75" customHeight="1" x14ac:dyDescent="0.3">
      <c r="A89" s="14"/>
      <c r="B89" s="14" t="s">
        <v>54</v>
      </c>
      <c r="C89" s="13"/>
      <c r="D89" s="8" t="s">
        <v>82</v>
      </c>
      <c r="E89" s="13">
        <v>9.5902700000000003</v>
      </c>
      <c r="F89" s="13">
        <v>9.5902700000000003</v>
      </c>
      <c r="G89" s="13">
        <v>9.5902700000000003</v>
      </c>
      <c r="H89" t="s">
        <v>99</v>
      </c>
      <c r="I89"/>
      <c r="J89"/>
      <c r="K89"/>
      <c r="L89"/>
      <c r="M89"/>
      <c r="N89"/>
      <c r="O89"/>
      <c r="P89"/>
      <c r="Q89"/>
    </row>
    <row r="90" spans="1:18" s="1" customFormat="1" ht="15.75" customHeight="1" x14ac:dyDescent="0.3">
      <c r="A90" s="14"/>
      <c r="B90" s="15" t="s">
        <v>55</v>
      </c>
      <c r="C90" s="10">
        <v>540</v>
      </c>
      <c r="D90" s="11" t="s">
        <v>26</v>
      </c>
      <c r="E90" s="18">
        <v>392.5</v>
      </c>
      <c r="F90" s="18">
        <v>392.5</v>
      </c>
      <c r="G90" s="18">
        <v>392.5</v>
      </c>
      <c r="H90"/>
      <c r="I90"/>
      <c r="J90"/>
      <c r="K90"/>
      <c r="L90"/>
      <c r="M90"/>
      <c r="N90"/>
      <c r="O90"/>
      <c r="P90"/>
      <c r="Q90"/>
      <c r="R90"/>
    </row>
    <row r="91" spans="1:18" s="1" customFormat="1" ht="15.75" hidden="1" customHeight="1" x14ac:dyDescent="0.3">
      <c r="A91" s="14"/>
      <c r="B91" s="15" t="s">
        <v>66</v>
      </c>
      <c r="C91" s="10">
        <v>244</v>
      </c>
      <c r="D91" s="11" t="s">
        <v>40</v>
      </c>
      <c r="E91" s="20"/>
      <c r="F91" s="2"/>
      <c r="G91" s="2"/>
      <c r="H91"/>
      <c r="I91"/>
      <c r="J91"/>
      <c r="K91"/>
      <c r="L91"/>
      <c r="M91"/>
      <c r="N91"/>
      <c r="O91"/>
      <c r="P91"/>
      <c r="Q91"/>
      <c r="R91"/>
    </row>
    <row r="92" spans="1:18" s="1" customFormat="1" ht="15.75" customHeight="1" x14ac:dyDescent="0.3">
      <c r="A92" s="23" t="s">
        <v>27</v>
      </c>
      <c r="B92" s="23"/>
      <c r="C92" s="24"/>
      <c r="D92" s="25"/>
      <c r="E92" s="36">
        <f>E93</f>
        <v>105.28982000000001</v>
      </c>
      <c r="F92" s="54">
        <f>F93</f>
        <v>105.28982000000001</v>
      </c>
      <c r="G92" s="54">
        <f>G93</f>
        <v>105.28982000000001</v>
      </c>
      <c r="H92"/>
      <c r="I92"/>
      <c r="J92"/>
      <c r="K92"/>
      <c r="L92"/>
      <c r="M92"/>
      <c r="N92"/>
      <c r="O92"/>
      <c r="P92"/>
      <c r="Q92"/>
      <c r="R92"/>
    </row>
    <row r="93" spans="1:18" s="31" customFormat="1" ht="15.75" customHeight="1" x14ac:dyDescent="0.3">
      <c r="A93" s="14"/>
      <c r="B93" s="15" t="s">
        <v>54</v>
      </c>
      <c r="C93" s="13"/>
      <c r="D93" s="8"/>
      <c r="E93" s="18">
        <f>E94+E95</f>
        <v>105.28982000000001</v>
      </c>
      <c r="F93" s="18">
        <f>F94+F95</f>
        <v>105.28982000000001</v>
      </c>
      <c r="G93" s="18">
        <f>G94+G95</f>
        <v>105.28982000000001</v>
      </c>
      <c r="H93" s="30" t="s">
        <v>99</v>
      </c>
      <c r="I93"/>
      <c r="J93"/>
      <c r="K93"/>
      <c r="L93"/>
      <c r="M93"/>
      <c r="N93"/>
      <c r="O93"/>
      <c r="P93"/>
      <c r="Q93"/>
      <c r="R93"/>
    </row>
    <row r="94" spans="1:18" s="1" customFormat="1" ht="15.75" customHeight="1" x14ac:dyDescent="0.3">
      <c r="A94" s="15"/>
      <c r="B94" s="14" t="s">
        <v>54</v>
      </c>
      <c r="C94" s="13">
        <v>111</v>
      </c>
      <c r="D94" s="8" t="s">
        <v>75</v>
      </c>
      <c r="E94" s="13">
        <v>80.867760000000004</v>
      </c>
      <c r="F94" s="13">
        <v>80.867760000000004</v>
      </c>
      <c r="G94" s="13">
        <v>80.867760000000004</v>
      </c>
      <c r="H94"/>
      <c r="I94" s="44"/>
      <c r="J94"/>
      <c r="K94"/>
      <c r="L94"/>
      <c r="M94"/>
      <c r="N94"/>
      <c r="O94"/>
      <c r="P94"/>
      <c r="Q94"/>
      <c r="R94"/>
    </row>
    <row r="95" spans="1:18" s="1" customFormat="1" ht="15.75" customHeight="1" x14ac:dyDescent="0.3">
      <c r="A95" s="14"/>
      <c r="B95" s="16" t="s">
        <v>54</v>
      </c>
      <c r="C95" s="17">
        <v>119</v>
      </c>
      <c r="D95" s="8" t="s">
        <v>76</v>
      </c>
      <c r="E95" s="13">
        <v>24.422059999999998</v>
      </c>
      <c r="F95" s="13">
        <v>24.422059999999998</v>
      </c>
      <c r="G95" s="13">
        <v>24.422059999999998</v>
      </c>
      <c r="H95"/>
      <c r="I95"/>
      <c r="J95"/>
      <c r="K95"/>
      <c r="L95"/>
      <c r="M95"/>
      <c r="N95"/>
      <c r="O95"/>
      <c r="P95"/>
      <c r="Q95"/>
    </row>
    <row r="96" spans="1:18" s="1" customFormat="1" x14ac:dyDescent="0.3">
      <c r="A96" s="28"/>
      <c r="B96" s="5"/>
      <c r="C96" s="4"/>
      <c r="D96" s="6" t="s">
        <v>6</v>
      </c>
      <c r="E96" s="34">
        <f>E92+E86+E79+E74+E72+E70+E63+E57+E49+E47+E44+E6+E3</f>
        <v>2522.7713899999999</v>
      </c>
      <c r="F96" s="62">
        <f>F92+F86+F79+F74+F72+F70+F63+F62+F57+F49+F47+F44+F6+F3</f>
        <v>2362.23</v>
      </c>
      <c r="G96" s="34">
        <f>G92+G86+G79+G74+G72+G70+G63+G57+G49+G47+G44+G6+G3</f>
        <v>2176.2600000000002</v>
      </c>
      <c r="H96"/>
      <c r="I96" s="12"/>
      <c r="J96"/>
      <c r="K96"/>
      <c r="L96"/>
      <c r="M96"/>
      <c r="N96"/>
      <c r="O96"/>
      <c r="P96"/>
      <c r="Q96"/>
      <c r="R96"/>
    </row>
    <row r="97" spans="1:18" x14ac:dyDescent="0.3">
      <c r="A97" s="29"/>
      <c r="D97" s="7" t="s">
        <v>91</v>
      </c>
      <c r="F97" s="41">
        <v>2.5000000000000001E-2</v>
      </c>
      <c r="G97" s="40">
        <v>0.05</v>
      </c>
    </row>
    <row r="98" spans="1:18" x14ac:dyDescent="0.3">
      <c r="F98" s="52">
        <f>F99*2.5%</f>
        <v>60.570000000000007</v>
      </c>
      <c r="G98" s="52">
        <f>G99*5%</f>
        <v>114.53999999999999</v>
      </c>
    </row>
    <row r="99" spans="1:18" x14ac:dyDescent="0.3">
      <c r="D99" s="55" t="s">
        <v>97</v>
      </c>
      <c r="E99" s="3">
        <f>E100+E101</f>
        <v>2469.3000000000002</v>
      </c>
      <c r="F99" s="3">
        <f>F100+F101</f>
        <v>2422.8000000000002</v>
      </c>
      <c r="G99" s="3">
        <f>G100+G101</f>
        <v>2290.7999999999997</v>
      </c>
    </row>
    <row r="100" spans="1:18" x14ac:dyDescent="0.3">
      <c r="D100" s="51" t="s">
        <v>95</v>
      </c>
      <c r="E100" s="2">
        <v>2132.3000000000002</v>
      </c>
      <c r="F100" s="2">
        <v>2069.8000000000002</v>
      </c>
      <c r="G100" s="2">
        <v>1920.6</v>
      </c>
    </row>
    <row r="101" spans="1:18" x14ac:dyDescent="0.3">
      <c r="D101" s="51" t="s">
        <v>98</v>
      </c>
      <c r="E101" s="2">
        <v>337</v>
      </c>
      <c r="F101" s="2">
        <v>353</v>
      </c>
      <c r="G101" s="2">
        <v>370.2</v>
      </c>
      <c r="H101" s="12"/>
    </row>
    <row r="102" spans="1:18" s="1" customFormat="1" x14ac:dyDescent="0.3">
      <c r="A102" s="5"/>
      <c r="B102" s="5"/>
      <c r="C102" s="4"/>
      <c r="D102" s="7"/>
      <c r="E102" s="52">
        <f>E99-E96</f>
        <v>-53.471389999999701</v>
      </c>
      <c r="F102" s="52">
        <f>F99-F98</f>
        <v>2362.23</v>
      </c>
      <c r="G102" s="52">
        <f>G99-G98</f>
        <v>2176.2599999999998</v>
      </c>
      <c r="H102"/>
      <c r="I102"/>
      <c r="J102"/>
      <c r="K102"/>
      <c r="L102"/>
      <c r="M102"/>
      <c r="N102"/>
      <c r="O102"/>
      <c r="P102"/>
      <c r="Q102"/>
      <c r="R102"/>
    </row>
    <row r="103" spans="1:18" x14ac:dyDescent="0.3">
      <c r="F103" s="52">
        <f>F102-F96</f>
        <v>0</v>
      </c>
      <c r="G103" s="52">
        <f>G102-G96</f>
        <v>0</v>
      </c>
    </row>
    <row r="105" spans="1:18" hidden="1" x14ac:dyDescent="0.3"/>
    <row r="106" spans="1:18" hidden="1" x14ac:dyDescent="0.3"/>
    <row r="107" spans="1:18" hidden="1" x14ac:dyDescent="0.3"/>
    <row r="108" spans="1:18" hidden="1" x14ac:dyDescent="0.3"/>
    <row r="109" spans="1:18" ht="13.5" hidden="1" customHeight="1" x14ac:dyDescent="0.3"/>
    <row r="110" spans="1:18" ht="14.25" hidden="1" customHeight="1" x14ac:dyDescent="0.3"/>
    <row r="111" spans="1:18" ht="13.5" hidden="1" customHeight="1" x14ac:dyDescent="0.3"/>
    <row r="112" spans="1:18" hidden="1" x14ac:dyDescent="0.3"/>
    <row r="113" hidden="1" x14ac:dyDescent="0.3"/>
  </sheetData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 (2)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2020-12-24T13:09:22Z</dcterms:modified>
</cp:coreProperties>
</file>